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_rels/drawing1.xml.rels" ContentType="application/vnd.openxmlformats-package.relationships+xml"/>
  <Override PartName="/xl/drawings/_rels/drawing2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3" firstSheet="0" activeTab="0"/>
  </bookViews>
  <sheets>
    <sheet name="Отопление" sheetId="1" state="visible" r:id="rId2"/>
    <sheet name="ГВС" sheetId="2" state="visible" r:id="rId3"/>
    <sheet name="дек-январь" sheetId="3" state="visible" r:id="rId4"/>
  </sheets>
  <calcPr iterateCount="100" refMode="A1" iterate="false" iterateDelta="0.0001"/>
</workbook>
</file>

<file path=xl/sharedStrings.xml><?xml version="1.0" encoding="utf-8"?>
<sst xmlns="http://schemas.openxmlformats.org/spreadsheetml/2006/main" count="67" uniqueCount="38">
  <si>
    <t>Отопление за 2015 год и январь 2016 года</t>
  </si>
  <si>
    <t>Месяц</t>
  </si>
  <si>
    <t>Начислено</t>
  </si>
  <si>
    <t>Удержано</t>
  </si>
  <si>
    <t>Итого</t>
  </si>
  <si>
    <t>Разница</t>
  </si>
  <si>
    <t>Отопление</t>
  </si>
  <si>
    <t>отопление</t>
  </si>
  <si>
    <t>ГВС</t>
  </si>
  <si>
    <t>ГВС на Одн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</si>
  <si>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</si>
  <si>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</si>
  <si>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</si>
  <si>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</si>
  <si>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</si>
  <si>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</si>
  <si>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</si>
  <si>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</si>
  <si>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</si>
  <si>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</si>
  <si>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</si>
  <si>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</si>
  <si>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</si>
  <si>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ГВС за 2015 год</t>
  </si>
  <si>
    <t>квартиры</t>
  </si>
  <si>
    <t>гаражи</t>
  </si>
  <si>
    <t>офисы</t>
  </si>
  <si>
    <t>Гкал</t>
  </si>
  <si>
    <t>тариф </t>
  </si>
  <si>
    <t>сумма</t>
  </si>
  <si>
    <t>тариф</t>
  </si>
  <si>
    <t>*</t>
  </si>
  <si>
    <t>2015 год-2016 год</t>
  </si>
  <si>
    <t>данные ГУП ТЭК</t>
  </si>
  <si>
    <t>Стальмаков</t>
  </si>
  <si>
    <t>к оплате</t>
  </si>
  <si>
    <t>Отопление Гкал</t>
  </si>
  <si>
    <t>1541 руб/Гкал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</si>
</sst>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#,##0.00"/>
    <numFmt numFmtId="166" formatCode="###,000"/>
    <numFmt numFmtId="167" formatCode="MMM/YY"/>
    <numFmt numFmtId="168" formatCode="0.00"/>
  </numFmts>
  <fonts count="9">
    <font>
      <sz val="9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sz val="10"/>
      <name val="Arial"/>
      <family val="2"/>
    </font>
    <font>
      <b val="true"/>
      <sz val="9"/>
      <color rgb="FF000000"/>
      <name val="Calibri"/>
      <family val="2"/>
      <charset val="204"/>
    </font>
    <font>
      <b val="true"/>
      <sz val="10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8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hair"/>
      <right style="thin"/>
      <top style="hair"/>
      <bottom/>
      <diagonal/>
    </border>
    <border diagonalUp="false" diagonalDown="false">
      <left style="thin"/>
      <right style="thin"/>
      <top style="hair"/>
      <bottom style="thin"/>
      <diagonal/>
    </border>
    <border diagonalUp="false" diagonalDown="false">
      <left style="thin"/>
      <right style="hair"/>
      <top style="hair"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 style="thin"/>
      <top/>
      <bottom style="thin"/>
      <diagonal/>
    </border>
    <border diagonalUp="false" diagonalDown="false">
      <left style="thin"/>
      <right style="hair"/>
      <top style="thin"/>
      <bottom style="thin"/>
      <diagonal/>
    </border>
    <border diagonalUp="false" diagonalDown="false">
      <left style="hair"/>
      <right style="thin"/>
      <top style="thin"/>
      <bottom style="thin"/>
      <diagonal/>
    </border>
    <border diagonalUp="false" diagonalDown="false">
      <left style="hair"/>
      <right style="thin"/>
      <top style="thin"/>
      <bottom style="hair"/>
      <diagonal/>
    </border>
    <border diagonalUp="false" diagonalDown="false">
      <left style="thin"/>
      <right style="thin"/>
      <top style="thin"/>
      <bottom style="hair"/>
      <diagonal/>
    </border>
    <border diagonalUp="false" diagonalDown="false">
      <left style="thin"/>
      <right style="hair"/>
      <top style="thin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0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5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6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0" fillId="0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0" fillId="0" borderId="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7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14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8" fontId="0" fillId="0" borderId="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0" fillId="0" borderId="1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15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8" fontId="0" fillId="0" borderId="16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7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3B3B3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458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plotArea>
      <c:barChart>
        <c:barDir val="col"/>
        <c:grouping val="clustered"/>
        <c:varyColors val="0"/>
        <c:ser>
          <c:idx val="0"/>
          <c:order val="0"/>
          <c:spPr>
            <a:solidFill>
              <a:srgbClr val="004586"/>
            </a:solidFill>
            <a:ln>
              <a:noFill/>
            </a:ln>
          </c:spPr>
          <c:invertIfNegative val="0"/>
          <c:dLbls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val>
            <c:numRef>
              <c:f>Отопление!$C$5:$C$17</c:f>
              <c:numCache>
                <c:formatCode>General</c:formatCode>
                <c:ptCount val="13"/>
                <c:pt idx="0">
                  <c:v>223536.6</c:v>
                </c:pt>
                <c:pt idx="1">
                  <c:v>200869.77</c:v>
                </c:pt>
                <c:pt idx="2">
                  <c:v>154144.06</c:v>
                </c:pt>
                <c:pt idx="3">
                  <c:v>145335.52</c:v>
                </c:pt>
                <c:pt idx="4">
                  <c:v>77841.59</c:v>
                </c:pt>
                <c:pt idx="5">
                  <c:v>39722.55</c:v>
                </c:pt>
                <c:pt idx="6">
                  <c:v>24076.88</c:v>
                </c:pt>
                <c:pt idx="7">
                  <c:v>36690.16</c:v>
                </c:pt>
                <c:pt idx="8">
                  <c:v>40928</c:v>
                </c:pt>
                <c:pt idx="9">
                  <c:v>100843.15</c:v>
                </c:pt>
                <c:pt idx="10">
                  <c:v>157032.68</c:v>
                </c:pt>
                <c:pt idx="11">
                  <c:v>186695.42</c:v>
                </c:pt>
                <c:pt idx="12">
                  <c:v>276000</c:v>
                </c:pt>
              </c:numCache>
            </c:numRef>
          </c:val>
        </c:ser>
        <c:gapWidth val="100"/>
        <c:overlap val="0"/>
        <c:axId val="54420824"/>
        <c:axId val="46462470"/>
      </c:barChart>
      <c:catAx>
        <c:axId val="54420824"/>
        <c:scaling>
          <c:orientation val="minMax"/>
        </c:scaling>
        <c:delete val="0"/>
        <c:axPos val="b"/>
        <c:numFmt formatCode="Standard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p>
            <a:pPr>
              <a:defRPr sz="1000" spc="-1">
                <a:latin typeface="Arial"/>
              </a:defRPr>
            </a:pPr>
          </a:p>
        </c:txPr>
        <c:crossAx val="46462470"/>
        <c:crosses val="autoZero"/>
        <c:auto val="1"/>
        <c:lblAlgn val="ctr"/>
        <c:lblOffset val="100"/>
      </c:catAx>
      <c:valAx>
        <c:axId val="46462470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# ## 000" sourceLinked="0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p>
            <a:pPr>
              <a:defRPr sz="1000" spc="-1">
                <a:latin typeface="Arial"/>
              </a:defRPr>
            </a:pPr>
          </a:p>
        </c:txPr>
        <c:crossAx val="54420824"/>
        <c:crosses val="autoZero"/>
      </c:valAx>
      <c:spPr>
        <a:noFill/>
        <a:ln>
          <a:solidFill>
            <a:srgbClr val="b3b3b3"/>
          </a:solidFill>
        </a:ln>
      </c:spPr>
    </c:plotArea>
    <c:legend>
      <c:legendPos val="r"/>
      <c:layout>
        <c:manualLayout>
          <c:xMode val="edge"/>
          <c:yMode val="edge"/>
          <c:x val="0.382824858757062"/>
          <c:y val="0.0896841495218777"/>
        </c:manualLayout>
      </c:layout>
      <c:overlay val="0"/>
      <c:spPr>
        <a:noFill/>
        <a:ln>
          <a:noFill/>
        </a:ln>
      </c:spPr>
    </c:legend>
    <c:plotVisOnly val="1"/>
    <c:dispBlanksAs val="gap"/>
  </c:chart>
  <c:spPr>
    <a:solidFill>
      <a:srgbClr val="ffffff"/>
    </a:solidFill>
    <a:ln>
      <a:noFill/>
    </a:ln>
  </c:sp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plotArea>
      <c:layout>
        <c:manualLayout>
          <c:layoutTarget val="inner"/>
          <c:xMode val="edge"/>
          <c:yMode val="edge"/>
          <c:x val="0.266130132314827"/>
          <c:y val="0.0559365623660523"/>
          <c:w val="0.692947756104215"/>
          <c:h val="0.86433776253750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4586"/>
            </a:solidFill>
            <a:ln>
              <a:noFill/>
            </a:ln>
          </c:spPr>
          <c:invertIfNegative val="0"/>
          <c:dLbls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val>
            <c:numRef>
              <c:f>ГВС!$L$6:$L$17</c:f>
              <c:numCache>
                <c:formatCode>General</c:formatCode>
                <c:ptCount val="12"/>
                <c:pt idx="0">
                  <c:v>22705.8998</c:v>
                </c:pt>
                <c:pt idx="1">
                  <c:v>22909.5871</c:v>
                </c:pt>
                <c:pt idx="2">
                  <c:v>21548.0622</c:v>
                </c:pt>
                <c:pt idx="3">
                  <c:v>25147.6637</c:v>
                </c:pt>
                <c:pt idx="4">
                  <c:v>20143.0055</c:v>
                </c:pt>
                <c:pt idx="5">
                  <c:v>17143.9171</c:v>
                </c:pt>
                <c:pt idx="6">
                  <c:v>12178.6212</c:v>
                </c:pt>
                <c:pt idx="7">
                  <c:v>16262.2458</c:v>
                </c:pt>
                <c:pt idx="8">
                  <c:v>20737.8496</c:v>
                </c:pt>
                <c:pt idx="9">
                  <c:v>23194.5506</c:v>
                </c:pt>
                <c:pt idx="10">
                  <c:v>23637.225</c:v>
                </c:pt>
                <c:pt idx="11">
                  <c:v>25221.4682</c:v>
                </c:pt>
              </c:numCache>
            </c:numRef>
          </c:val>
        </c:ser>
        <c:gapWidth val="100"/>
        <c:overlap val="0"/>
        <c:axId val="35593583"/>
        <c:axId val="13791816"/>
      </c:barChart>
      <c:catAx>
        <c:axId val="35593583"/>
        <c:scaling>
          <c:orientation val="minMax"/>
        </c:scaling>
        <c:delete val="0"/>
        <c:axPos val="b"/>
        <c:numFmt formatCode="Standard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p>
            <a:pPr>
              <a:defRPr sz="1000" spc="-1">
                <a:latin typeface="Arial"/>
              </a:defRPr>
            </a:pPr>
          </a:p>
        </c:txPr>
        <c:crossAx val="13791816"/>
        <c:crosses val="autoZero"/>
        <c:auto val="1"/>
        <c:lblAlgn val="ctr"/>
        <c:lblOffset val="100"/>
      </c:catAx>
      <c:valAx>
        <c:axId val="13791816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# ## 000" sourceLinked="0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p>
            <a:pPr>
              <a:defRPr sz="1000" spc="-1">
                <a:latin typeface="Arial"/>
              </a:defRPr>
            </a:pPr>
          </a:p>
        </c:txPr>
        <c:crossAx val="35593583"/>
        <c:crosses val="autoZero"/>
      </c:valAx>
      <c:spPr>
        <a:noFill/>
        <a:ln>
          <a:solidFill>
            <a:srgbClr val="b3b3b3"/>
          </a:solidFill>
        </a:ln>
      </c:spPr>
    </c:plotArea>
    <c:legend>
      <c:legendPos val="r"/>
      <c:layout>
        <c:manualLayout>
          <c:xMode val="edge"/>
          <c:yMode val="edge"/>
          <c:x val="0.41620983970578"/>
          <c:y val="0.0844459279038718"/>
        </c:manualLayout>
      </c:layout>
      <c:overlay val="0"/>
      <c:spPr>
        <a:noFill/>
        <a:ln>
          <a:noFill/>
        </a:ln>
      </c:spPr>
    </c:legend>
    <c:plotVisOnly val="1"/>
    <c:dispBlanksAs val="gap"/>
  </c:chart>
  <c:spPr>
    <a:solidFill>
      <a:srgbClr val="ffffff"/>
    </a:solidFill>
    <a:ln>
      <a:noFill/>
    </a:ln>
  </c:sp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plotArea>
      <c:barChart>
        <c:barDir val="col"/>
        <c:grouping val="clustered"/>
        <c:varyColors val="0"/>
        <c:ser>
          <c:idx val="0"/>
          <c:order val="0"/>
          <c:spPr>
            <a:solidFill>
              <a:srgbClr val="004586"/>
            </a:solidFill>
            <a:ln>
              <a:noFill/>
            </a:ln>
          </c:spPr>
          <c:invertIfNegative val="0"/>
          <c:dLbls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val>
            <c:numRef>
              <c:f>ГВС!$C$6:$C$17</c:f>
              <c:numCache>
                <c:formatCode>General</c:formatCode>
                <c:ptCount val="12"/>
                <c:pt idx="0">
                  <c:v>14.86</c:v>
                </c:pt>
                <c:pt idx="1">
                  <c:v>15.35</c:v>
                </c:pt>
                <c:pt idx="2">
                  <c:v>14.14</c:v>
                </c:pt>
                <c:pt idx="3">
                  <c:v>16.85</c:v>
                </c:pt>
                <c:pt idx="4">
                  <c:v>13.27</c:v>
                </c:pt>
                <c:pt idx="5">
                  <c:v>10.59</c:v>
                </c:pt>
                <c:pt idx="6">
                  <c:v>7.02</c:v>
                </c:pt>
                <c:pt idx="7">
                  <c:v>9.21</c:v>
                </c:pt>
                <c:pt idx="8">
                  <c:v>11.96</c:v>
                </c:pt>
                <c:pt idx="9">
                  <c:v>13.77</c:v>
                </c:pt>
                <c:pt idx="10">
                  <c:v>14.21</c:v>
                </c:pt>
                <c:pt idx="11">
                  <c:v>14.97</c:v>
                </c:pt>
              </c:numCache>
            </c:numRef>
          </c:val>
        </c:ser>
        <c:gapWidth val="100"/>
        <c:overlap val="0"/>
        <c:axId val="45859995"/>
        <c:axId val="21637928"/>
      </c:barChart>
      <c:catAx>
        <c:axId val="45859995"/>
        <c:scaling>
          <c:orientation val="minMax"/>
        </c:scaling>
        <c:delete val="0"/>
        <c:axPos val="b"/>
        <c:numFmt formatCode="Standard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p>
            <a:pPr>
              <a:defRPr sz="1000" spc="-1">
                <a:latin typeface="Arial"/>
              </a:defRPr>
            </a:pPr>
          </a:p>
        </c:txPr>
        <c:crossAx val="21637928"/>
        <c:crosses val="autoZero"/>
        <c:auto val="1"/>
        <c:lblAlgn val="ctr"/>
        <c:lblOffset val="100"/>
      </c:catAx>
      <c:valAx>
        <c:axId val="21637928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# ## 000" sourceLinked="0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p>
            <a:pPr>
              <a:defRPr sz="1000" spc="-1">
                <a:latin typeface="Arial"/>
              </a:defRPr>
            </a:pPr>
          </a:p>
        </c:txPr>
        <c:crossAx val="45859995"/>
        <c:crosses val="autoZero"/>
      </c:valAx>
      <c:spPr>
        <a:noFill/>
        <a:ln>
          <a:solidFill>
            <a:srgbClr val="b3b3b3"/>
          </a:solidFill>
        </a:ln>
      </c:spPr>
    </c:plotArea>
    <c:legend>
      <c:legendPos val="r"/>
      <c:layout>
        <c:manualLayout>
          <c:xMode val="edge"/>
          <c:yMode val="edge"/>
          <c:x val="0.51546542165159"/>
          <c:y val="0.0835949764521193"/>
        </c:manualLayout>
      </c:layout>
      <c:overlay val="0"/>
      <c:spPr>
        <a:noFill/>
        <a:ln>
          <a:noFill/>
        </a:ln>
      </c:spPr>
    </c:legend>
    <c:plotVisOnly val="1"/>
    <c:dispBlanksAs val="gap"/>
  </c:chart>
  <c:spPr>
    <a:solidFill>
      <a:srgbClr val="ffffff"/>
    </a:solidFill>
    <a:ln>
      <a:noFill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1.xml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chart" Target="../charts/chart2.xml"/><Relationship Id="rId2" Type="http://schemas.openxmlformats.org/officeDocument/2006/relationships/chart" Target="../charts/chart3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60840</xdr:colOff>
      <xdr:row>18</xdr:row>
      <xdr:rowOff>78840</xdr:rowOff>
    </xdr:from>
    <xdr:to>
      <xdr:col>8</xdr:col>
      <xdr:colOff>563040</xdr:colOff>
      <xdr:row>34</xdr:row>
      <xdr:rowOff>32040</xdr:rowOff>
    </xdr:to>
    <xdr:graphicFrame>
      <xdr:nvGraphicFramePr>
        <xdr:cNvPr id="0" name=""/>
        <xdr:cNvGraphicFramePr/>
      </xdr:nvGraphicFramePr>
      <xdr:xfrm>
        <a:off x="305640" y="3233520"/>
        <a:ext cx="5911920" cy="27572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6</xdr:col>
      <xdr:colOff>486360</xdr:colOff>
      <xdr:row>19</xdr:row>
      <xdr:rowOff>14400</xdr:rowOff>
    </xdr:from>
    <xdr:to>
      <xdr:col>11</xdr:col>
      <xdr:colOff>618120</xdr:colOff>
      <xdr:row>29</xdr:row>
      <xdr:rowOff>68040</xdr:rowOff>
    </xdr:to>
    <xdr:graphicFrame>
      <xdr:nvGraphicFramePr>
        <xdr:cNvPr id="1" name=""/>
        <xdr:cNvGraphicFramePr/>
      </xdr:nvGraphicFramePr>
      <xdr:xfrm>
        <a:off x="3511440" y="3102840"/>
        <a:ext cx="2638800" cy="16794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4680</xdr:colOff>
      <xdr:row>18</xdr:row>
      <xdr:rowOff>83520</xdr:rowOff>
    </xdr:from>
    <xdr:to>
      <xdr:col>5</xdr:col>
      <xdr:colOff>429120</xdr:colOff>
      <xdr:row>29</xdr:row>
      <xdr:rowOff>129600</xdr:rowOff>
    </xdr:to>
    <xdr:graphicFrame>
      <xdr:nvGraphicFramePr>
        <xdr:cNvPr id="2" name=""/>
        <xdr:cNvGraphicFramePr/>
      </xdr:nvGraphicFramePr>
      <xdr:xfrm>
        <a:off x="248400" y="3009600"/>
        <a:ext cx="2672280" cy="18342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18"/>
  <sheetViews>
    <sheetView windowProtection="false" showFormulas="false" showGridLines="true" showRowColHeaders="true" showZeros="true" rightToLeft="false" tabSelected="true" showOutlineSymbols="true" defaultGridColor="true" view="normal" topLeftCell="A16" colorId="64" zoomScale="100" zoomScaleNormal="100" zoomScalePageLayoutView="100" workbookViewId="0">
      <selection pane="topLeft" activeCell="I24" activeCellId="0" sqref="I24"/>
    </sheetView>
  </sheetViews>
  <sheetFormatPr defaultRowHeight="13.8"/>
  <cols>
    <col collapsed="false" hidden="false" max="1" min="1" style="1" width="4.22981366459627"/>
    <col collapsed="false" hidden="false" max="2" min="2" style="1" width="11.5714285714286"/>
    <col collapsed="false" hidden="false" max="4" min="3" style="2" width="14.416149068323"/>
    <col collapsed="false" hidden="false" max="5" min="5" style="2" width="12.6521739130435"/>
    <col collapsed="false" hidden="false" max="6" min="6" style="2" width="13.6086956521739"/>
    <col collapsed="false" hidden="false" max="7" min="7" style="2" width="14.416149068323"/>
    <col collapsed="false" hidden="false" max="8" min="8" style="2" width="12.2484472049689"/>
    <col collapsed="false" hidden="false" max="1025" min="9" style="1" width="14.0248447204969"/>
  </cols>
  <sheetData>
    <row r="1" customFormat="false" ht="13.8" hidden="false" customHeight="false" outlineLevel="0" collapsed="false">
      <c r="B1" s="3" t="s">
        <v>0</v>
      </c>
      <c r="C1" s="3"/>
      <c r="D1" s="3"/>
      <c r="E1" s="3"/>
      <c r="F1" s="3"/>
      <c r="G1" s="3"/>
      <c r="H1" s="3"/>
    </row>
    <row r="2" s="1" customFormat="true" ht="13.8" hidden="false" customHeight="false" outlineLevel="0" collapsed="false"/>
    <row r="3" customFormat="false" ht="13.8" hidden="false" customHeight="false" outlineLevel="0" collapsed="false">
      <c r="B3" s="4" t="s">
        <v>1</v>
      </c>
      <c r="C3" s="5" t="s">
        <v>2</v>
      </c>
      <c r="D3" s="5" t="s">
        <v>3</v>
      </c>
      <c r="E3" s="5"/>
      <c r="F3" s="5"/>
      <c r="G3" s="6" t="s">
        <v>4</v>
      </c>
      <c r="H3" s="6" t="s">
        <v>5</v>
      </c>
    </row>
    <row r="4" customFormat="false" ht="13.8" hidden="false" customHeight="false" outlineLevel="0" collapsed="false">
      <c r="B4" s="7"/>
      <c r="C4" s="8" t="s">
        <v>6</v>
      </c>
      <c r="D4" s="5" t="s">
        <v>7</v>
      </c>
      <c r="E4" s="5" t="s">
        <v>8</v>
      </c>
      <c r="F4" s="5" t="s">
        <v>9</v>
      </c>
      <c r="G4" s="8"/>
      <c r="H4" s="8"/>
    </row>
    <row r="5" customFormat="false" ht="13.8" hidden="false" customHeight="false" outlineLevel="0" collapsed="false">
      <c r="A5" s="1" t="n">
        <v>1</v>
      </c>
      <c r="B5" s="9" t="s">
        <v>10</v>
      </c>
      <c r="C5" s="10" t="n">
        <v>223536.6</v>
      </c>
      <c r="D5" s="5" t="n">
        <v>211806.9</v>
      </c>
      <c r="E5" s="5" t="n">
        <v>21748.55</v>
      </c>
      <c r="F5" s="5" t="n">
        <v>128.4</v>
      </c>
      <c r="G5" s="5" t="n">
        <f aca="false">SUM(D5:F5)</f>
        <v>233683.85</v>
      </c>
      <c r="H5" s="5" t="n">
        <f aca="false">C5-G5</f>
        <v>-10147.25</v>
      </c>
    </row>
    <row r="6" customFormat="false" ht="13.8" hidden="false" customHeight="false" outlineLevel="0" collapsed="false">
      <c r="A6" s="1" t="n">
        <v>2</v>
      </c>
      <c r="B6" s="9" t="s">
        <v>11</v>
      </c>
      <c r="C6" s="10" t="n">
        <v>200869.77</v>
      </c>
      <c r="D6" s="5" t="n">
        <v>188204.71</v>
      </c>
      <c r="E6" s="5" t="n">
        <v>12088.24</v>
      </c>
      <c r="F6" s="5" t="n">
        <v>1722.54</v>
      </c>
      <c r="G6" s="5" t="n">
        <f aca="false">SUM(D6:F6)</f>
        <v>202015.49</v>
      </c>
      <c r="H6" s="5" t="n">
        <f aca="false">C6-G6</f>
        <v>-1145.72</v>
      </c>
    </row>
    <row r="7" customFormat="false" ht="13.8" hidden="false" customHeight="false" outlineLevel="0" collapsed="false">
      <c r="A7" s="1" t="n">
        <v>3</v>
      </c>
      <c r="B7" s="9" t="s">
        <v>12</v>
      </c>
      <c r="C7" s="10" t="n">
        <v>154144.06</v>
      </c>
      <c r="D7" s="5" t="n">
        <v>140068.87</v>
      </c>
      <c r="E7" s="5" t="n">
        <v>17025.27</v>
      </c>
      <c r="F7" s="5" t="n">
        <v>1722.54</v>
      </c>
      <c r="G7" s="5" t="n">
        <f aca="false">SUM(D7:F7)</f>
        <v>158816.68</v>
      </c>
      <c r="H7" s="5" t="n">
        <f aca="false">C7-G7</f>
        <v>-4672.62</v>
      </c>
    </row>
    <row r="8" customFormat="false" ht="13.8" hidden="false" customHeight="false" outlineLevel="0" collapsed="false">
      <c r="A8" s="1" t="n">
        <v>4</v>
      </c>
      <c r="B8" s="9" t="s">
        <v>13</v>
      </c>
      <c r="C8" s="10" t="n">
        <v>145335.52</v>
      </c>
      <c r="D8" s="5" t="n">
        <v>145343.62</v>
      </c>
      <c r="E8" s="5" t="n">
        <v>19169.36</v>
      </c>
      <c r="F8" s="5" t="n">
        <v>1487.67</v>
      </c>
      <c r="G8" s="5" t="n">
        <f aca="false">SUM(D8:F8)</f>
        <v>166000.65</v>
      </c>
      <c r="H8" s="5" t="n">
        <f aca="false">C8-G8</f>
        <v>-20665.13</v>
      </c>
    </row>
    <row r="9" customFormat="false" ht="13.8" hidden="false" customHeight="false" outlineLevel="0" collapsed="false">
      <c r="A9" s="1" t="n">
        <v>5</v>
      </c>
      <c r="B9" s="9" t="s">
        <v>14</v>
      </c>
      <c r="C9" s="10" t="n">
        <v>77841.59</v>
      </c>
      <c r="D9" s="5" t="n">
        <v>77844.96</v>
      </c>
      <c r="E9" s="5" t="n">
        <v>9791.23</v>
      </c>
      <c r="F9" s="5" t="n">
        <v>1722.54</v>
      </c>
      <c r="G9" s="5" t="n">
        <f aca="false">SUM(D9:F9)</f>
        <v>89358.73</v>
      </c>
      <c r="H9" s="5" t="n">
        <f aca="false">C9-G9</f>
        <v>-11517.14</v>
      </c>
    </row>
    <row r="10" customFormat="false" ht="13.8" hidden="false" customHeight="false" outlineLevel="0" collapsed="false">
      <c r="A10" s="1" t="n">
        <v>6</v>
      </c>
      <c r="B10" s="9" t="s">
        <v>15</v>
      </c>
      <c r="C10" s="10" t="n">
        <f aca="false">39721.65+0.9</f>
        <v>39722.55</v>
      </c>
      <c r="D10" s="5" t="n">
        <v>39718.14</v>
      </c>
      <c r="E10" s="5" t="n">
        <v>16506.56</v>
      </c>
      <c r="F10" s="5" t="n">
        <v>1722.54</v>
      </c>
      <c r="G10" s="5" t="n">
        <f aca="false">SUM(D10:F10)</f>
        <v>57947.24</v>
      </c>
      <c r="H10" s="5" t="n">
        <f aca="false">C10-G10</f>
        <v>-18224.69</v>
      </c>
    </row>
    <row r="11" customFormat="false" ht="13.8" hidden="false" customHeight="false" outlineLevel="0" collapsed="false">
      <c r="A11" s="1" t="n">
        <v>7</v>
      </c>
      <c r="B11" s="9" t="s">
        <v>16</v>
      </c>
      <c r="C11" s="10" t="n">
        <v>24076.88</v>
      </c>
      <c r="D11" s="5" t="n">
        <v>18545.8</v>
      </c>
      <c r="E11" s="5" t="n">
        <v>23198.19</v>
      </c>
      <c r="F11" s="5" t="n">
        <v>0</v>
      </c>
      <c r="G11" s="5" t="n">
        <f aca="false">SUM(D11:F11)</f>
        <v>41743.99</v>
      </c>
      <c r="H11" s="5" t="n">
        <f aca="false">C11-G11</f>
        <v>-17667.11</v>
      </c>
    </row>
    <row r="12" customFormat="false" ht="13.8" hidden="false" customHeight="false" outlineLevel="0" collapsed="false">
      <c r="A12" s="1" t="n">
        <v>8</v>
      </c>
      <c r="B12" s="9" t="s">
        <v>17</v>
      </c>
      <c r="C12" s="10" t="n">
        <v>36690.16</v>
      </c>
      <c r="D12" s="5" t="n">
        <v>21934.55</v>
      </c>
      <c r="E12" s="5" t="n">
        <v>3645.33</v>
      </c>
      <c r="F12" s="5" t="n">
        <v>1886.32</v>
      </c>
      <c r="G12" s="5" t="n">
        <f aca="false">SUM(D12:F12)</f>
        <v>27466.2</v>
      </c>
      <c r="H12" s="5" t="n">
        <f aca="false">C12-G12</f>
        <v>9223.96000000001</v>
      </c>
    </row>
    <row r="13" customFormat="false" ht="13.8" hidden="false" customHeight="false" outlineLevel="0" collapsed="false">
      <c r="A13" s="1" t="n">
        <v>9</v>
      </c>
      <c r="B13" s="9" t="s">
        <v>18</v>
      </c>
      <c r="C13" s="10" t="n">
        <v>40928</v>
      </c>
      <c r="D13" s="5" t="n">
        <v>20039.49</v>
      </c>
      <c r="E13" s="5" t="n">
        <v>14756.29</v>
      </c>
      <c r="F13" s="5" t="n">
        <v>0</v>
      </c>
      <c r="G13" s="5" t="n">
        <f aca="false">SUM(D13:F13)</f>
        <v>34795.78</v>
      </c>
      <c r="H13" s="5" t="n">
        <f aca="false">C13-G13</f>
        <v>6132.22</v>
      </c>
    </row>
    <row r="14" customFormat="false" ht="13.8" hidden="false" customHeight="false" outlineLevel="0" collapsed="false">
      <c r="A14" s="1" t="n">
        <v>10</v>
      </c>
      <c r="B14" s="9" t="s">
        <v>19</v>
      </c>
      <c r="C14" s="10" t="n">
        <v>100843.15</v>
      </c>
      <c r="D14" s="5" t="n">
        <f aca="false">77743.41+2298.16+335.28</f>
        <v>80376.85</v>
      </c>
      <c r="E14" s="5" t="n">
        <f aca="false">15207.37</f>
        <v>15207.37</v>
      </c>
      <c r="F14" s="5" t="n">
        <v>1281.84</v>
      </c>
      <c r="G14" s="5" t="n">
        <f aca="false">SUM(D14:F14)</f>
        <v>96866.06</v>
      </c>
      <c r="H14" s="5" t="n">
        <f aca="false">C14-G14</f>
        <v>3977.09</v>
      </c>
    </row>
    <row r="15" customFormat="false" ht="13.8" hidden="false" customHeight="false" outlineLevel="0" collapsed="false">
      <c r="A15" s="1" t="n">
        <v>11</v>
      </c>
      <c r="B15" s="9" t="s">
        <v>20</v>
      </c>
      <c r="C15" s="10" t="n">
        <v>157032.68</v>
      </c>
      <c r="D15" s="5" t="n">
        <f aca="false">131675.7+1964.23+335.28</f>
        <v>133975.21</v>
      </c>
      <c r="E15" s="5" t="n">
        <f aca="false">15700.81</f>
        <v>15700.81</v>
      </c>
      <c r="F15" s="5" t="n">
        <v>1281.82</v>
      </c>
      <c r="G15" s="5" t="n">
        <f aca="false">SUM(D15:F15)</f>
        <v>150957.84</v>
      </c>
      <c r="H15" s="5" t="n">
        <f aca="false">C15-G15</f>
        <v>6074.83999999997</v>
      </c>
    </row>
    <row r="16" customFormat="false" ht="13.8" hidden="false" customHeight="false" outlineLevel="0" collapsed="false">
      <c r="A16" s="1" t="n">
        <v>12</v>
      </c>
      <c r="B16" s="9" t="s">
        <v>21</v>
      </c>
      <c r="C16" s="10" t="n">
        <v>186695.42</v>
      </c>
      <c r="D16" s="5" t="n">
        <f aca="false">159435.03+1728.53+396.24</f>
        <v>161559.8</v>
      </c>
      <c r="E16" s="5" t="n">
        <f aca="false">15373.62</f>
        <v>15373.62</v>
      </c>
      <c r="F16" s="5" t="n">
        <v>1281.82</v>
      </c>
      <c r="G16" s="5" t="n">
        <f aca="false">SUM(D16:F16)</f>
        <v>178215.24</v>
      </c>
      <c r="H16" s="5" t="n">
        <f aca="false">C16-G16</f>
        <v>8480.18000000002</v>
      </c>
    </row>
    <row r="17" customFormat="false" ht="13.8" hidden="false" customHeight="false" outlineLevel="0" collapsed="false">
      <c r="A17" s="1" t="n">
        <v>13</v>
      </c>
      <c r="B17" s="9" t="s">
        <v>10</v>
      </c>
      <c r="C17" s="10" t="n">
        <f aca="false">138000*2</f>
        <v>276000</v>
      </c>
      <c r="D17" s="5"/>
      <c r="E17" s="5"/>
      <c r="F17" s="5"/>
      <c r="G17" s="5"/>
      <c r="H17" s="5"/>
    </row>
    <row r="18" customFormat="false" ht="13.8" hidden="false" customHeight="false" outlineLevel="0" collapsed="false">
      <c r="B18" s="11" t="s">
        <v>22</v>
      </c>
      <c r="C18" s="5" t="n">
        <f aca="false">SUM(C5:C16)</f>
        <v>1387716.38</v>
      </c>
      <c r="D18" s="5" t="n">
        <f aca="false">SUM(D5:D16)</f>
        <v>1239418.9</v>
      </c>
      <c r="E18" s="5" t="n">
        <f aca="false">SUM(E5:E16)</f>
        <v>184210.82</v>
      </c>
      <c r="F18" s="5" t="n">
        <f aca="false">SUM(F5:F16)</f>
        <v>14238.03</v>
      </c>
      <c r="G18" s="5" t="n">
        <f aca="false">SUM(D18:F18)</f>
        <v>1437867.75</v>
      </c>
      <c r="H18" s="5" t="n">
        <f aca="false">C18-G18</f>
        <v>-50151.3700000004</v>
      </c>
    </row>
  </sheetData>
  <mergeCells count="2">
    <mergeCell ref="B1:H1"/>
    <mergeCell ref="D3:F3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L18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O25" activeCellId="0" sqref="O25"/>
    </sheetView>
  </sheetViews>
  <sheetFormatPr defaultRowHeight="12.8"/>
  <cols>
    <col collapsed="false" hidden="false" max="1" min="1" style="0" width="4.20496894409938"/>
    <col collapsed="false" hidden="false" max="2" min="2" style="0" width="10.5155279503106"/>
    <col collapsed="false" hidden="false" max="3" min="3" style="12" width="7.75776397515528"/>
    <col collapsed="false" hidden="false" max="4" min="4" style="12" width="9.20496894409938"/>
    <col collapsed="false" hidden="false" max="5" min="5" style="12" width="11.304347826087"/>
    <col collapsed="false" hidden="false" max="7" min="6" style="12" width="9.20496894409938"/>
    <col collapsed="false" hidden="false" max="8" min="8" style="12" width="7.88819875776398"/>
    <col collapsed="false" hidden="false" max="9" min="9" style="12" width="6.70807453416149"/>
    <col collapsed="false" hidden="false" max="10" min="10" style="12" width="9.20496894409938"/>
    <col collapsed="false" hidden="false" max="11" min="11" style="12" width="10.2546583850932"/>
    <col collapsed="false" hidden="false" max="12" min="12" style="12" width="11.304347826087"/>
    <col collapsed="false" hidden="false" max="1025" min="13" style="0" width="11.304347826087"/>
  </cols>
  <sheetData>
    <row r="1" customFormat="false" ht="12.8" hidden="false" customHeight="false" outlineLevel="0" collapsed="false">
      <c r="B1" s="13" t="s">
        <v>23</v>
      </c>
      <c r="C1" s="13"/>
      <c r="D1" s="13"/>
      <c r="E1" s="13"/>
      <c r="F1" s="13"/>
      <c r="G1" s="13"/>
      <c r="H1" s="13"/>
      <c r="I1" s="13"/>
      <c r="J1" s="13"/>
      <c r="K1" s="13"/>
      <c r="L1" s="13"/>
    </row>
    <row r="2" customFormat="false" ht="12.8" hidden="false" customHeight="false" outlineLevel="0" collapsed="false">
      <c r="C2" s="0"/>
      <c r="D2" s="0"/>
      <c r="E2" s="0"/>
      <c r="F2" s="0"/>
      <c r="G2" s="0"/>
      <c r="H2" s="0"/>
      <c r="I2" s="0"/>
      <c r="J2" s="0"/>
      <c r="K2" s="0"/>
      <c r="L2" s="0"/>
    </row>
    <row r="3" customFormat="false" ht="12.8" hidden="false" customHeight="false" outlineLevel="0" collapsed="false">
      <c r="B3" s="14" t="s">
        <v>1</v>
      </c>
      <c r="C3" s="15" t="s">
        <v>2</v>
      </c>
      <c r="D3" s="15"/>
      <c r="E3" s="15"/>
      <c r="F3" s="15"/>
      <c r="G3" s="15"/>
      <c r="H3" s="15"/>
      <c r="I3" s="15"/>
      <c r="J3" s="15"/>
      <c r="K3" s="15"/>
      <c r="L3" s="16" t="s">
        <v>4</v>
      </c>
    </row>
    <row r="4" customFormat="false" ht="12.8" hidden="false" customHeight="false" outlineLevel="0" collapsed="false">
      <c r="B4" s="17"/>
      <c r="C4" s="18" t="s">
        <v>24</v>
      </c>
      <c r="D4" s="18"/>
      <c r="E4" s="18"/>
      <c r="F4" s="19" t="s">
        <v>25</v>
      </c>
      <c r="G4" s="19"/>
      <c r="H4" s="19"/>
      <c r="I4" s="15" t="s">
        <v>26</v>
      </c>
      <c r="J4" s="15"/>
      <c r="K4" s="15"/>
      <c r="L4" s="20"/>
    </row>
    <row r="5" customFormat="false" ht="12.8" hidden="false" customHeight="false" outlineLevel="0" collapsed="false">
      <c r="B5" s="21"/>
      <c r="C5" s="22" t="s">
        <v>27</v>
      </c>
      <c r="D5" s="20" t="s">
        <v>28</v>
      </c>
      <c r="E5" s="20" t="s">
        <v>29</v>
      </c>
      <c r="F5" s="20" t="s">
        <v>27</v>
      </c>
      <c r="G5" s="20" t="s">
        <v>30</v>
      </c>
      <c r="H5" s="20" t="s">
        <v>29</v>
      </c>
      <c r="I5" s="20" t="s">
        <v>27</v>
      </c>
      <c r="J5" s="20" t="s">
        <v>30</v>
      </c>
      <c r="K5" s="20" t="s">
        <v>29</v>
      </c>
      <c r="L5" s="20"/>
    </row>
    <row r="6" customFormat="false" ht="12.8" hidden="false" customHeight="false" outlineLevel="0" collapsed="false">
      <c r="B6" s="23" t="s">
        <v>10</v>
      </c>
      <c r="C6" s="24" t="n">
        <v>14.86</v>
      </c>
      <c r="D6" s="24" t="n">
        <v>1408.01</v>
      </c>
      <c r="E6" s="19" t="n">
        <f aca="false">C6*D6</f>
        <v>20923.0286</v>
      </c>
      <c r="F6" s="19" t="n">
        <v>0</v>
      </c>
      <c r="G6" s="19" t="n">
        <v>1800.88</v>
      </c>
      <c r="H6" s="19" t="n">
        <f aca="false">F6*G6</f>
        <v>0</v>
      </c>
      <c r="I6" s="19" t="n">
        <v>0.99</v>
      </c>
      <c r="J6" s="19" t="n">
        <v>1800.88</v>
      </c>
      <c r="K6" s="19" t="n">
        <f aca="false">I6*J6</f>
        <v>1782.8712</v>
      </c>
      <c r="L6" s="24" t="n">
        <f aca="false">E6+H6+K6</f>
        <v>22705.8998</v>
      </c>
    </row>
    <row r="7" customFormat="false" ht="12.8" hidden="false" customHeight="false" outlineLevel="0" collapsed="false">
      <c r="B7" s="23" t="s">
        <v>11</v>
      </c>
      <c r="C7" s="24" t="n">
        <v>15.35</v>
      </c>
      <c r="D7" s="24" t="n">
        <v>1408.01</v>
      </c>
      <c r="E7" s="19" t="n">
        <f aca="false">C7*D7</f>
        <v>21612.9535</v>
      </c>
      <c r="F7" s="19" t="n">
        <v>1800.88</v>
      </c>
      <c r="G7" s="19" t="n">
        <v>1800.88</v>
      </c>
      <c r="H7" s="19" t="n">
        <v>0</v>
      </c>
      <c r="I7" s="19" t="n">
        <v>0.72</v>
      </c>
      <c r="J7" s="19" t="n">
        <v>1800.88</v>
      </c>
      <c r="K7" s="19" t="n">
        <f aca="false">I7*J7</f>
        <v>1296.6336</v>
      </c>
      <c r="L7" s="24" t="n">
        <f aca="false">E7+H7+K7</f>
        <v>22909.5871</v>
      </c>
    </row>
    <row r="8" customFormat="false" ht="12.8" hidden="false" customHeight="false" outlineLevel="0" collapsed="false">
      <c r="B8" s="23" t="s">
        <v>12</v>
      </c>
      <c r="C8" s="24" t="n">
        <v>14.14</v>
      </c>
      <c r="D8" s="24" t="n">
        <v>1408.01</v>
      </c>
      <c r="E8" s="19" t="n">
        <f aca="false">C8*D8</f>
        <v>19909.2614</v>
      </c>
      <c r="F8" s="19" t="n">
        <v>1800.88</v>
      </c>
      <c r="G8" s="19" t="n">
        <v>1800.88</v>
      </c>
      <c r="H8" s="19" t="n">
        <v>0</v>
      </c>
      <c r="I8" s="19" t="n">
        <v>0.91</v>
      </c>
      <c r="J8" s="19" t="n">
        <v>1800.88</v>
      </c>
      <c r="K8" s="19" t="n">
        <f aca="false">I8*J8</f>
        <v>1638.8008</v>
      </c>
      <c r="L8" s="24" t="n">
        <f aca="false">E8+H8+K8</f>
        <v>21548.0622</v>
      </c>
    </row>
    <row r="9" customFormat="false" ht="12.8" hidden="false" customHeight="false" outlineLevel="0" collapsed="false">
      <c r="B9" s="23" t="s">
        <v>13</v>
      </c>
      <c r="C9" s="24" t="n">
        <v>16.85</v>
      </c>
      <c r="D9" s="24" t="n">
        <v>1408.01</v>
      </c>
      <c r="E9" s="19" t="n">
        <f aca="false">C9*D9</f>
        <v>23724.9685</v>
      </c>
      <c r="F9" s="19" t="n">
        <v>1800.88</v>
      </c>
      <c r="G9" s="19" t="n">
        <v>1800.88</v>
      </c>
      <c r="H9" s="19" t="n">
        <v>0</v>
      </c>
      <c r="I9" s="19" t="n">
        <v>0.79</v>
      </c>
      <c r="J9" s="19" t="n">
        <v>1800.88</v>
      </c>
      <c r="K9" s="19" t="n">
        <f aca="false">I9*J9</f>
        <v>1422.6952</v>
      </c>
      <c r="L9" s="24" t="n">
        <f aca="false">E9+H9+K9</f>
        <v>25147.6637</v>
      </c>
    </row>
    <row r="10" customFormat="false" ht="12.8" hidden="false" customHeight="false" outlineLevel="0" collapsed="false">
      <c r="B10" s="23" t="s">
        <v>14</v>
      </c>
      <c r="C10" s="24" t="n">
        <v>13.27</v>
      </c>
      <c r="D10" s="24" t="n">
        <v>1408.01</v>
      </c>
      <c r="E10" s="19" t="n">
        <f aca="false">C10*D10</f>
        <v>18684.2927</v>
      </c>
      <c r="F10" s="19" t="n">
        <v>1800.88</v>
      </c>
      <c r="G10" s="19" t="n">
        <v>1800.88</v>
      </c>
      <c r="H10" s="19" t="n">
        <v>0</v>
      </c>
      <c r="I10" s="19" t="n">
        <v>0.81</v>
      </c>
      <c r="J10" s="19" t="n">
        <v>1800.88</v>
      </c>
      <c r="K10" s="19" t="n">
        <f aca="false">I10*J10</f>
        <v>1458.7128</v>
      </c>
      <c r="L10" s="24" t="n">
        <f aca="false">E10+H10+K10</f>
        <v>20143.0055</v>
      </c>
    </row>
    <row r="11" customFormat="false" ht="12.8" hidden="false" customHeight="false" outlineLevel="0" collapsed="false">
      <c r="B11" s="23" t="s">
        <v>15</v>
      </c>
      <c r="C11" s="24" t="n">
        <v>10.59</v>
      </c>
      <c r="D11" s="24" t="n">
        <v>1408.01</v>
      </c>
      <c r="E11" s="19" t="n">
        <f aca="false">C11*D11</f>
        <v>14910.8259</v>
      </c>
      <c r="F11" s="19" t="n">
        <v>1800.88</v>
      </c>
      <c r="G11" s="19" t="n">
        <v>1800.88</v>
      </c>
      <c r="H11" s="19" t="n">
        <v>0</v>
      </c>
      <c r="I11" s="19" t="n">
        <v>1.24</v>
      </c>
      <c r="J11" s="19" t="n">
        <v>1800.88</v>
      </c>
      <c r="K11" s="19" t="n">
        <f aca="false">I11*J11</f>
        <v>2233.0912</v>
      </c>
      <c r="L11" s="24" t="n">
        <f aca="false">E11+H11+K11</f>
        <v>17143.9171</v>
      </c>
    </row>
    <row r="12" customFormat="false" ht="12.8" hidden="false" customHeight="false" outlineLevel="0" collapsed="false">
      <c r="B12" s="23" t="s">
        <v>16</v>
      </c>
      <c r="C12" s="24" t="n">
        <v>7.02</v>
      </c>
      <c r="D12" s="24" t="n">
        <v>1541.78</v>
      </c>
      <c r="E12" s="19" t="n">
        <f aca="false">C12*D12</f>
        <v>10823.2956</v>
      </c>
      <c r="F12" s="19" t="n">
        <v>1964.24</v>
      </c>
      <c r="G12" s="19" t="n">
        <v>1964.24</v>
      </c>
      <c r="H12" s="19" t="n">
        <v>0</v>
      </c>
      <c r="I12" s="19" t="n">
        <v>0.69</v>
      </c>
      <c r="J12" s="19" t="n">
        <v>1964.24</v>
      </c>
      <c r="K12" s="19" t="n">
        <f aca="false">I12*J12</f>
        <v>1355.3256</v>
      </c>
      <c r="L12" s="24" t="n">
        <f aca="false">E12+H12+K12</f>
        <v>12178.6212</v>
      </c>
    </row>
    <row r="13" customFormat="false" ht="12.8" hidden="false" customHeight="false" outlineLevel="0" collapsed="false">
      <c r="B13" s="23" t="s">
        <v>17</v>
      </c>
      <c r="C13" s="24" t="n">
        <v>9.21</v>
      </c>
      <c r="D13" s="24" t="n">
        <v>1541.78</v>
      </c>
      <c r="E13" s="19" t="n">
        <f aca="false">C13*D13</f>
        <v>14199.7938</v>
      </c>
      <c r="F13" s="19" t="n">
        <v>1964.24</v>
      </c>
      <c r="G13" s="19" t="n">
        <v>1964.24</v>
      </c>
      <c r="H13" s="19" t="n">
        <v>0</v>
      </c>
      <c r="I13" s="19" t="n">
        <v>1.05</v>
      </c>
      <c r="J13" s="19" t="n">
        <v>1964.24</v>
      </c>
      <c r="K13" s="19" t="n">
        <f aca="false">I13*J13</f>
        <v>2062.452</v>
      </c>
      <c r="L13" s="24" t="n">
        <f aca="false">E13+H13+K13</f>
        <v>16262.2458</v>
      </c>
    </row>
    <row r="14" customFormat="false" ht="12.8" hidden="false" customHeight="false" outlineLevel="0" collapsed="false">
      <c r="B14" s="23" t="s">
        <v>18</v>
      </c>
      <c r="C14" s="24" t="n">
        <v>11.96</v>
      </c>
      <c r="D14" s="24" t="n">
        <v>1541.78</v>
      </c>
      <c r="E14" s="19" t="n">
        <f aca="false">C14*D14</f>
        <v>18439.6888</v>
      </c>
      <c r="F14" s="19" t="n">
        <v>1964.24</v>
      </c>
      <c r="G14" s="19" t="n">
        <v>1964.24</v>
      </c>
      <c r="H14" s="19" t="n">
        <v>0</v>
      </c>
      <c r="I14" s="19" t="n">
        <v>1.17</v>
      </c>
      <c r="J14" s="19" t="n">
        <v>1964.24</v>
      </c>
      <c r="K14" s="19" t="n">
        <f aca="false">I14*J14</f>
        <v>2298.1608</v>
      </c>
      <c r="L14" s="24" t="n">
        <f aca="false">E14+H14+K14</f>
        <v>20737.8496</v>
      </c>
    </row>
    <row r="15" customFormat="false" ht="12.8" hidden="false" customHeight="false" outlineLevel="0" collapsed="false">
      <c r="B15" s="23" t="s">
        <v>19</v>
      </c>
      <c r="C15" s="24" t="n">
        <v>13.77</v>
      </c>
      <c r="D15" s="24" t="n">
        <v>1541.78</v>
      </c>
      <c r="E15" s="19" t="n">
        <f aca="false">C15*D15</f>
        <v>21230.3106</v>
      </c>
      <c r="F15" s="19" t="n">
        <v>1964.24</v>
      </c>
      <c r="G15" s="19" t="n">
        <v>1964.24</v>
      </c>
      <c r="H15" s="19" t="n">
        <v>0</v>
      </c>
      <c r="I15" s="19" t="n">
        <v>1</v>
      </c>
      <c r="J15" s="19" t="n">
        <v>1964.24</v>
      </c>
      <c r="K15" s="19" t="n">
        <f aca="false">I15*J15</f>
        <v>1964.24</v>
      </c>
      <c r="L15" s="24" t="n">
        <f aca="false">E15+H15+K15</f>
        <v>23194.5506</v>
      </c>
    </row>
    <row r="16" customFormat="false" ht="12.8" hidden="false" customHeight="false" outlineLevel="0" collapsed="false">
      <c r="B16" s="23" t="s">
        <v>20</v>
      </c>
      <c r="C16" s="24" t="n">
        <v>14.21</v>
      </c>
      <c r="D16" s="24" t="n">
        <v>1541.78</v>
      </c>
      <c r="E16" s="19" t="n">
        <f aca="false">C16*D16</f>
        <v>21908.6938</v>
      </c>
      <c r="F16" s="19" t="n">
        <v>1964.24</v>
      </c>
      <c r="G16" s="19" t="n">
        <v>1964.24</v>
      </c>
      <c r="H16" s="19" t="n">
        <v>0</v>
      </c>
      <c r="I16" s="19" t="n">
        <v>0.88</v>
      </c>
      <c r="J16" s="19" t="n">
        <v>1964.24</v>
      </c>
      <c r="K16" s="19" t="n">
        <f aca="false">I16*J16</f>
        <v>1728.5312</v>
      </c>
      <c r="L16" s="24" t="n">
        <f aca="false">E16+H16+K16</f>
        <v>23637.225</v>
      </c>
    </row>
    <row r="17" customFormat="false" ht="12.8" hidden="false" customHeight="false" outlineLevel="0" collapsed="false">
      <c r="B17" s="23" t="s">
        <v>21</v>
      </c>
      <c r="C17" s="24" t="n">
        <v>14.97</v>
      </c>
      <c r="D17" s="24" t="n">
        <v>1541.78</v>
      </c>
      <c r="E17" s="19" t="n">
        <f aca="false">C17*D17</f>
        <v>23080.4466</v>
      </c>
      <c r="F17" s="19" t="n">
        <v>1964.24</v>
      </c>
      <c r="G17" s="19" t="n">
        <v>1964.24</v>
      </c>
      <c r="H17" s="19" t="n">
        <v>0</v>
      </c>
      <c r="I17" s="19" t="n">
        <v>1.09</v>
      </c>
      <c r="J17" s="19" t="n">
        <v>1964.24</v>
      </c>
      <c r="K17" s="19" t="n">
        <f aca="false">I17*J17</f>
        <v>2141.0216</v>
      </c>
      <c r="L17" s="24" t="n">
        <f aca="false">E17+H17+K17</f>
        <v>25221.4682</v>
      </c>
    </row>
    <row r="18" customFormat="false" ht="12.8" hidden="false" customHeight="false" outlineLevel="0" collapsed="false">
      <c r="B18" s="23" t="s">
        <v>22</v>
      </c>
      <c r="C18" s="19" t="n">
        <f aca="false">SUM(C6:C17)</f>
        <v>156.2</v>
      </c>
      <c r="D18" s="19" t="s">
        <v>31</v>
      </c>
      <c r="E18" s="19" t="n">
        <f aca="false">SUM(E6:E17)</f>
        <v>229447.5598</v>
      </c>
      <c r="F18" s="19" t="s">
        <v>31</v>
      </c>
      <c r="G18" s="19"/>
      <c r="H18" s="19" t="n">
        <f aca="false">SUM(H6:H17)</f>
        <v>0</v>
      </c>
      <c r="I18" s="19" t="n">
        <f aca="false">SUM(I6:I17)</f>
        <v>11.34</v>
      </c>
      <c r="J18" s="19" t="s">
        <v>31</v>
      </c>
      <c r="K18" s="19" t="n">
        <f aca="false">SUM(K6:K17)</f>
        <v>21382.536</v>
      </c>
      <c r="L18" s="19" t="n">
        <f aca="false">SUM(L6:L17)</f>
        <v>250830.0958</v>
      </c>
    </row>
  </sheetData>
  <mergeCells count="5">
    <mergeCell ref="B1:L1"/>
    <mergeCell ref="C3:K3"/>
    <mergeCell ref="C4:E4"/>
    <mergeCell ref="F4:H4"/>
    <mergeCell ref="I4:K4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2:G10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10" activeCellId="0" sqref="D10"/>
    </sheetView>
  </sheetViews>
  <sheetFormatPr defaultRowHeight="12.8"/>
  <cols>
    <col collapsed="false" hidden="false" max="1" min="1" style="0" width="3.6832298136646"/>
    <col collapsed="false" hidden="false" max="2" min="2" style="0" width="8.01863354037267"/>
    <col collapsed="false" hidden="false" max="4" min="3" style="0" width="17.2236024844721"/>
    <col collapsed="false" hidden="false" max="5" min="5" style="0" width="12.2298136645963"/>
    <col collapsed="false" hidden="false" max="6" min="6" style="0" width="15.1180124223602"/>
    <col collapsed="false" hidden="false" max="1025" min="7" style="0" width="11.304347826087"/>
  </cols>
  <sheetData>
    <row r="2" customFormat="false" ht="12.8" hidden="false" customHeight="false" outlineLevel="0" collapsed="false">
      <c r="B2" s="25" t="s">
        <v>6</v>
      </c>
      <c r="C2" s="25"/>
      <c r="D2" s="25"/>
      <c r="E2" s="25"/>
    </row>
    <row r="4" customFormat="false" ht="12.8" hidden="false" customHeight="false" outlineLevel="0" collapsed="false">
      <c r="B4" s="26" t="s">
        <v>32</v>
      </c>
      <c r="C4" s="26"/>
      <c r="D4" s="26"/>
      <c r="E4" s="26"/>
    </row>
    <row r="6" customFormat="false" ht="12.8" hidden="false" customHeight="false" outlineLevel="0" collapsed="false">
      <c r="B6" s="27" t="s">
        <v>1</v>
      </c>
      <c r="C6" s="28" t="s">
        <v>33</v>
      </c>
      <c r="D6" s="29" t="s">
        <v>34</v>
      </c>
      <c r="E6" s="29"/>
      <c r="F6" s="30" t="s">
        <v>30</v>
      </c>
      <c r="G6" s="30" t="s">
        <v>35</v>
      </c>
    </row>
    <row r="7" customFormat="false" ht="12.8" hidden="false" customHeight="false" outlineLevel="0" collapsed="false">
      <c r="B7" s="31"/>
      <c r="C7" s="32" t="s">
        <v>36</v>
      </c>
      <c r="D7" s="33" t="s">
        <v>36</v>
      </c>
      <c r="E7" s="23" t="s">
        <v>9</v>
      </c>
      <c r="F7" s="30" t="s">
        <v>37</v>
      </c>
      <c r="G7" s="34"/>
    </row>
    <row r="8" customFormat="false" ht="12.8" hidden="false" customHeight="false" outlineLevel="0" collapsed="false">
      <c r="B8" s="35" t="n">
        <v>42309</v>
      </c>
      <c r="C8" s="36" t="n">
        <v>98.95</v>
      </c>
      <c r="D8" s="37" t="n">
        <v>98.95</v>
      </c>
      <c r="E8" s="36" t="n">
        <v>128.4</v>
      </c>
      <c r="F8" s="30" t="n">
        <v>1541.78</v>
      </c>
      <c r="G8" s="30" t="n">
        <f aca="false">D8*F8</f>
        <v>152559.131</v>
      </c>
    </row>
    <row r="9" customFormat="false" ht="12.8" hidden="false" customHeight="false" outlineLevel="0" collapsed="false">
      <c r="B9" s="35" t="n">
        <v>42339</v>
      </c>
      <c r="C9" s="36" t="n">
        <v>117.71</v>
      </c>
      <c r="D9" s="37" t="n">
        <v>117.71</v>
      </c>
      <c r="E9" s="36" t="n">
        <v>1722.54</v>
      </c>
      <c r="F9" s="30" t="n">
        <v>1541.78</v>
      </c>
      <c r="G9" s="30" t="n">
        <f aca="false">D9*F9</f>
        <v>181482.9238</v>
      </c>
    </row>
    <row r="10" customFormat="false" ht="12.8" hidden="false" customHeight="false" outlineLevel="0" collapsed="false">
      <c r="B10" s="38" t="n">
        <v>42370</v>
      </c>
      <c r="C10" s="39" t="n">
        <v>174.07</v>
      </c>
      <c r="D10" s="40" t="n">
        <v>174.07</v>
      </c>
      <c r="E10" s="36" t="n">
        <v>1722.54</v>
      </c>
      <c r="F10" s="30" t="n">
        <v>1541.78</v>
      </c>
      <c r="G10" s="41" t="n">
        <f aca="false">D10*F10</f>
        <v>268377.6446</v>
      </c>
    </row>
  </sheetData>
  <mergeCells count="3">
    <mergeCell ref="B2:E2"/>
    <mergeCell ref="B4:E4"/>
    <mergeCell ref="D6:E6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55</TotalTime>
  <Application>LibreOffice/5.0.1.2$Windows_x86 LibreOffice_project/81898c9f5c0d43f3473ba111d7b351050be20261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2015-10-07T18:44:14Z</dcterms:created>
  <dc:creator>User</dc:creator>
  <dc:language>ru-RU</dc:language>
  <cp:lastPrinted>2016-03-11T14:20:31Z</cp:lastPrinted>
  <dcterms:modified xsi:type="dcterms:W3CDTF">2016-03-11T14:20:53Z</dcterms:modified>
  <cp:revision>6</cp:revi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