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<sst xmlns="http://schemas.openxmlformats.org/spreadsheetml/2006/main" count="155" uniqueCount="148">
  <si>
    <t>Исполнение сметы за 2015 год</t>
  </si>
  <si>
    <t>№ п/п</t>
  </si>
  <si>
    <t>Наименование статей</t>
  </si>
  <si>
    <t>План</t>
  </si>
  <si>
    <t>Расход  за</t>
  </si>
  <si>
    <t>Остаток</t>
  </si>
  <si>
    <t>Фактический</t>
  </si>
  <si>
    <t>Расход за </t>
  </si>
  <si>
    <t>год</t>
  </si>
  <si>
    <t>план</t>
  </si>
  <si>
    <t>разница</t>
  </si>
  <si>
    <t>ДОХОДЫ </t>
  </si>
  <si>
    <t>фонд   капитального  ремонта</t>
  </si>
  <si>
    <r>
      <rPr>
        <sz val="10"/>
        <color rgb="FF000000"/>
        <rFont val="Calibri"/>
        <family val="2"/>
        <charset val="204"/>
      </rPr>
      <t>Взносы собственников за жилые и нежилые помещения</t>
    </r>
    <r>
      <rPr>
        <sz val="10"/>
        <color rgb="FF000000"/>
        <rFont val="Calibri"/>
        <family val="2"/>
        <charset val="204"/>
      </rPr>
      <t>, всего</t>
    </r>
  </si>
  <si>
    <t>в том числе:</t>
  </si>
  <si>
    <t>   управление</t>
  </si>
  <si>
    <t>   содержание общего имущества </t>
  </si>
  <si>
    <t>ТО лифтов</t>
  </si>
  <si>
    <t>   текущий ремонт общего имущества</t>
  </si>
  <si>
    <t>диспетчерская служба</t>
  </si>
  <si>
    <r>
      <rPr>
        <b val="true"/>
        <sz val="10"/>
        <color rgb="FF000000"/>
        <rFont val="Calibri"/>
        <family val="2"/>
        <charset val="204"/>
      </rPr>
      <t>Прочие операционные  и внереализационные доходы </t>
    </r>
    <r>
      <rPr>
        <b val="true"/>
        <sz val="10"/>
        <color rgb="FF000000"/>
        <rFont val="Calibri"/>
        <family val="2"/>
        <charset val="204"/>
      </rPr>
      <t> </t>
    </r>
  </si>
  <si>
    <t>Незапланированные расходы</t>
  </si>
  <si>
    <t> ВСЕГО ДОХОДОВ: (сумма стр. 2,3)</t>
  </si>
  <si>
    <t>РАСХОДЫ:</t>
  </si>
  <si>
    <t>Управление, всего:</t>
  </si>
  <si>
    <t>Оплата труда управляющего ТСЖ и страховые взносы</t>
  </si>
  <si>
    <t>управляющий шел на работу с условием, что с 2015 его ЗП будет 25,0 на руки</t>
  </si>
  <si>
    <t>Оплата труда бухгалтера ТСЖ и страховые взносы</t>
  </si>
  <si>
    <t>на руки 13,9, небольшое увеличение связано с появлением  дополнительно к прежнему объему работы - обработка 78л/с по спецсчету с капремонтом</t>
  </si>
  <si>
    <t>Приобретение и содержание орг. техники</t>
  </si>
  <si>
    <t>Канцелярские расходы</t>
  </si>
  <si>
    <t>почтовые расходы, бумага, канцелярия, картриджи для принтера</t>
  </si>
  <si>
    <t>Услуги телефонной связи и интернета</t>
  </si>
  <si>
    <t>в 2014 расходы были 9 400</t>
  </si>
  <si>
    <t> Юридические услуги </t>
  </si>
  <si>
    <t>найм юриста для  взыскания задолженностей, частично расходы вернуться после исполнения решения суда о взыскании задолженностей. На 31.12.14 задолженность по квартплате -329 т.руб., в резервный фонд - 120 т.руб., за в/наблюдение - 37 т.руб. Итого долги наших соседей - 486 тыс руб. И оплачивать не торопятся.</t>
  </si>
  <si>
    <t>Поддержание и обновление ПК программ  (формирование квитанций + ЭО в ФНС и ЖИ с эл/подписью)</t>
  </si>
  <si>
    <t>в ФНС и ЖИ отчетность подается в элект виде, требуется установка, поддержание, обновление электронной подписи. 720 р/мес расчет и печать квитанций  сторонней организацией</t>
  </si>
  <si>
    <t>Взносы в Ассоциацию ТСЖ, ЖК и ЖСК </t>
  </si>
  <si>
    <t>Транспортные расходы</t>
  </si>
  <si>
    <t>поездки Управляющего по производств необходимости, из расчета 2 поездки в неделю * разовый проезд 38 руб Оплата только по факту через аваносовый отчет</t>
  </si>
  <si>
    <t>Прочие расходы</t>
  </si>
  <si>
    <t>гирлянда,пано бумажное+почтовые расходы</t>
  </si>
  <si>
    <t>Зарплата Председателя правления и страховые взносы</t>
  </si>
  <si>
    <t>на прошлом собрании проголосовали за оклад 20т руб. На руки 17,4т.руб</t>
  </si>
  <si>
    <t>Содержание общего имущества дома, всего: (кроме учета ТО лифтов)</t>
  </si>
  <si>
    <t>Оплата труда электрика и страховые  взносы </t>
  </si>
  <si>
    <t>на руки 6 603 за месяц</t>
  </si>
  <si>
    <t>Оплата труда сантехника и страховые  взносы</t>
  </si>
  <si>
    <t>на руки 8 256 за месяц</t>
  </si>
  <si>
    <t>Оплата труда дворника-разнорабочего и страховые  взносы</t>
  </si>
  <si>
    <t>на руки 9 923 за месяц</t>
  </si>
  <si>
    <t>Оплата труда уборщицы  и страховые  взносы</t>
  </si>
  <si>
    <t>Оплата труда второго дворника в зимний период (вместо механ уборки) и страховые взносы</t>
  </si>
  <si>
    <t>планируется найм на 3 месяца в случае,если  обильные снегопады, оплата из расчета  2000 за рабочий день(выход)</t>
  </si>
  <si>
    <t>Расходные материалы электрика. </t>
  </si>
  <si>
    <t>поверка перчаток,сапог,лампочки,реле</t>
  </si>
  <si>
    <t>Расходные материалы  сантехника.</t>
  </si>
  <si>
    <t>прокладки, краны,расходные материалы</t>
  </si>
  <si>
    <t>Расходные материалы  уборщицы.</t>
  </si>
  <si>
    <t>щетки, моющие средства</t>
  </si>
  <si>
    <t>Расходные материалы   дворника –разнорабочего.</t>
  </si>
  <si>
    <t>метлы, песок на зиму, строит. растворы для крепления плитки на цоколе</t>
  </si>
  <si>
    <t>Уход за растениями.</t>
  </si>
  <si>
    <t>Мытье окон в парадных и стр взносы</t>
  </si>
  <si>
    <t>разовые работы, не входят в перечень в  должностной инструкции</t>
  </si>
  <si>
    <t>Освещение мест  общего пользования                по факту</t>
  </si>
  <si>
    <t>на основании данных счетчика бухгалтер ежемесячно  рассчитывает и включает в квитанции</t>
  </si>
  <si>
    <t>Услуги  сторонних организаций</t>
  </si>
  <si>
    <t> в том числе:</t>
  </si>
  <si>
    <t>Очистка кровли от снега и льда </t>
  </si>
  <si>
    <t>в зимнем  сезоне 2014-15 года убирали 1 раз с  4х "козырьков"  общей площадью  около 150 м  кв. Это стоило 10,5 тыс руб. Очистка всего периметра кровли будет стоить 25-30 тыс.</t>
  </si>
  <si>
    <t>Обучение специалистов</t>
  </si>
  <si>
    <t>в штате ТСЖ должны быть специалиты с удостоверением по теплу, элктрике, пожарной безоп. В 2014 на обучение 2х чел потратили 9700</t>
  </si>
  <si>
    <t>Поверка монометров и термометров</t>
  </si>
  <si>
    <t>требуется ежегодно выполнять</t>
  </si>
  <si>
    <t>Техническое обслуживание узла учета тепловой энергии</t>
  </si>
  <si>
    <t>договор</t>
  </si>
  <si>
    <t>Техническое обслуживание пожарной сигнализации</t>
  </si>
  <si>
    <t>Техническое  обслуживание и ремонт видеонаблюдения</t>
  </si>
  <si>
    <t>предусмотрен ремонт через вызов мастера, 1 вызов *2500</t>
  </si>
  <si>
    <t>Техническое обслуживание  шлагбаума  и домофонов</t>
  </si>
  <si>
    <t>договор+изготовление брелков</t>
  </si>
  <si>
    <t>Техническое обслуживание водомерного узла</t>
  </si>
  <si>
    <t>ремонт</t>
  </si>
  <si>
    <t>Подготовка и сдача дома к зиме  </t>
  </si>
  <si>
    <t>промывка теплообменников</t>
  </si>
  <si>
    <t>Содержание помещения диспетчеров</t>
  </si>
  <si>
    <t>доводчик на калитку, мед.аптечка, доп.освещение при входе</t>
  </si>
  <si>
    <t>Вывоз мусора (по факту)</t>
  </si>
  <si>
    <t>   Прочие работы, услуги связанные с содержанием общего имущества дома (оформление документов на землю и забор)</t>
  </si>
  <si>
    <r>
      <rPr>
        <b val="true"/>
        <sz val="8"/>
        <color rgb="FF000000"/>
        <rFont val="Times New Roman"/>
        <family val="1"/>
        <charset val="204"/>
      </rPr>
      <t>Забор, ограждающий придомовую территорию установлен незаконно. Из администрации  было получено предписание предоставить документы на забор. Так как документов нет, договорились с администрацией начать работу по оформлению документов на забор и  часть территории. Дело в том, что оформленным на ТСЖ участком является участок площадью 4907 кв м с границами: слева и справа от дома до забора, за домом тоже до забора, со стороны входа в парадные граница ломаная линия. По бордюру газона, прилегающего к дому возле правого и левого крыла дома. В центральной части граница проходит по бордюру газона, на котором расположена детская площадка. Таким образом  2 части  мощеной территории в зоне левого и правого крыльев дома принадлежат городу, а также весь газон  на котором расположена детская площадка, как и сама площадка принадлежат городу. И мы, самовольно установив забор (устанавливал  застройщик «САНД»), не должны препятствовать  нахождению на площадке любых жителей СПб. Домик диспетчеров так же установлен на городской земле без разрешающих документов.  </t>
    </r>
    <r>
      <rPr>
        <sz val="8"/>
        <color rgb="FF000000"/>
        <rFont val="Times New Roman"/>
        <family val="1"/>
        <charset val="204"/>
      </rPr>
      <t>Последствия</t>
    </r>
    <r>
      <rPr>
        <sz val="8"/>
        <color rgb="FF000000"/>
        <rFont val="Times New Roman"/>
        <family val="1"/>
        <charset val="204"/>
      </rPr>
      <t>: администрация в любой момент может обязать демонтировать весь забор, шлагбаум, домик диспетчеров. Для этого потребуются не малые денежные средства. Территория станет проходной. А это и повышенная угроза для автомобилей, и для проникновения посторонних в парадные, и двор как место парковки для машин  из любого дома в округе, особенно в дни праздников в парке напротив.  Косвенно негативно повлияет на рыночную стоимость  квартир в нашем доме.</t>
    </r>
  </si>
  <si>
    <t>Техническое обслуживание  лифтов (в т.ч. диагностика, страховка лифтов)</t>
  </si>
  <si>
    <t>ТО лифтов - 7802 руб/мес + диагностика 10000 руб/год + страховка 5000 руб/год</t>
  </si>
  <si>
    <t> Текущий ремонт, всего:*</t>
  </si>
  <si>
    <t>Замена циркуляционного насоса</t>
  </si>
  <si>
    <t>Приобретение и установка светодиодных светильников по периметру дома</t>
  </si>
  <si>
    <t>Поэтапная замена энергоемких галогеновых , на экономные светодиодные. Примерная окупаемость  до 2х лет</t>
  </si>
  <si>
    <t>Экспертная оценка состояния фундаментов  и  рекомендации по дальнейшей работе в этом направлении.</t>
  </si>
  <si>
    <t>Есть несколько  мнений как поступить с протечками в подвале. Учитывая  последствия неправильных действий (работы выполнили, деньги потратили, а ослабление фундаментов продолжается) требуется рекомендация специалиста по данной проблематике - как ПРАВИЛЬНО необходимо работать </t>
  </si>
  <si>
    <t>Работы по предотвращению  от дальнейшего разрушения стены, формирующей  стены балконов в 3 парадной.</t>
  </si>
  <si>
    <t>Есть многочисленные сколы облицовочной поверхности кирпича, необходима защита от влаги для предотвращения дальнейшего разрушения.</t>
  </si>
  <si>
    <t>Продление водосточных труб у входа в 1 и 3 парадные. Установка новых водосточных труб с торцов дома.</t>
  </si>
  <si>
    <t>вода заливает крыльцо, попадает на стены, что приводит к постепенному разрушению.</t>
  </si>
  <si>
    <t>Ремонт плиточного покрытия и водоприемного желоба с устройством гидроизоляции  возле  гаража П2  </t>
  </si>
  <si>
    <t>Возле первого гаража от первой парадной, слева от ворот в ливне приемном желобе образовалась трещина. Вода по желобу не стекает на дворовую плитку, а стекает в трещину в непосредственной близости у фундамента. Учитывая скорость течения, то там произошло значительное вымывание грунта.Последствия: возможно проседание плиточного покрытия, попадание воды на фундаменты и просачивание в подвал</t>
  </si>
  <si>
    <t>Освобождение помещения колясочной от ненужных вещей  и косметический ремонт силами разнорабочего.</t>
  </si>
  <si>
    <t>требуеся освободить от ненужных вещей и организовать место хранения велосипедов, возможно сезонной резины</t>
  </si>
  <si>
    <t>Замена эл/счетчика в электрощитовой, и трансформаторов</t>
  </si>
  <si>
    <t>истек срок поверки, требуется замена, модель устарела</t>
  </si>
  <si>
    <t>Оплата труда  диспетчеров и страховые  взносы</t>
  </si>
  <si>
    <t>на руки  1300 за сутки</t>
  </si>
  <si>
    <t> ИТОГО  РАСХОДОВ (сумма стр. 5, 6,7,8,9)</t>
  </si>
  <si>
    <t>Прочие операционные расходы, всего:</t>
  </si>
  <si>
    <t>Налоги</t>
  </si>
  <si>
    <t>Услуги банка</t>
  </si>
  <si>
    <t>увеличилось до 2х количество расчетных счетов</t>
  </si>
  <si>
    <t>Покрытие убытков предыдущего года</t>
  </si>
  <si>
    <t>Штрафы, пени по УСН за 2014 год</t>
  </si>
  <si>
    <t>Оплата госпошлин, оформление документов технического учета.</t>
  </si>
  <si>
    <t>ОФОРМЛЕНИЕ ТЕХПАСПОРТА</t>
  </si>
  <si>
    <t>Незапланированные расходы, в т.ч.:</t>
  </si>
  <si>
    <t>покупка и запрввка огнетушителей</t>
  </si>
  <si>
    <t>ООО" Нац.Пожарная Компания"</t>
  </si>
  <si>
    <t>обслуживание дисп. связи в лифтах и проверка росстехнадзора по лифтам</t>
  </si>
  <si>
    <t>договор "ТЕЛКОМ"</t>
  </si>
  <si>
    <t>выписка из реестра ГБР</t>
  </si>
  <si>
    <t>ИП Грайворонская</t>
  </si>
  <si>
    <t> ВСЕГО  РАСХОДОВ: (сумма стр. 10,11,12)</t>
  </si>
  <si>
    <t>РЕЗУЛЬТАТ + прибыль, - убыток (стр.3 - стр.10)</t>
  </si>
  <si>
    <t>Специальные фонды</t>
  </si>
  <si>
    <t>   резервный фонд</t>
  </si>
  <si>
    <t>коэф-т (с учетом ТО лифтов)</t>
  </si>
  <si>
    <t>коэф-т (без учета ТО лифтов)</t>
  </si>
  <si>
    <t>Справочно:</t>
  </si>
  <si>
    <t>Площадь помещений участвующих в расчете</t>
  </si>
  <si>
    <t>Нужно списать убытки ХВС</t>
  </si>
  <si>
    <t>еще не считала</t>
  </si>
  <si>
    <t>в том числе                    площадь  квартир</t>
  </si>
  <si>
    <t>отвед   ХВС</t>
  </si>
  <si>
    <t>сегодня посчитаю</t>
  </si>
  <si>
    <t>                                             площадь  офисов</t>
  </si>
  <si>
    <t>                                             площадь   гаражей</t>
  </si>
  <si>
    <r>
      <rPr>
        <sz val="11"/>
        <color rgb="FF000000"/>
        <rFont val="Calibri"/>
        <family val="2"/>
        <charset val="204"/>
      </rPr>
      <t>Коэф-т</t>
    </r>
    <r>
      <rPr>
        <sz val="11"/>
        <color rgb="FF000000"/>
        <rFont val="Calibri"/>
        <family val="2"/>
        <charset val="204"/>
      </rPr>
      <t> по ТО лифтов рассчитан на прощади квартир 2-6 этажей - 4897 кв.м(без учета квартир 1-ого этажа, офисов, гаражей)</t>
    </r>
  </si>
  <si>
    <t>Руководитель______________________</t>
  </si>
  <si>
    <t>квартиры на 1 этажах</t>
  </si>
  <si>
    <t>кв.м</t>
  </si>
  <si>
    <t> площади  не входящие для расчета ТО лифтов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</si>
</sst>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M"/>
  </numFmts>
  <fonts count="24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8"/>
      <color rgb="FF00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8000"/>
      <name val="Calibri"/>
      <family val="2"/>
      <charset val="204"/>
    </font>
    <font>
      <sz val="8"/>
      <color rgb="FF008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b val="true"/>
      <sz val="12"/>
      <color rgb="FF993366"/>
      <name val="Calibri"/>
      <family val="2"/>
      <charset val="204"/>
    </font>
    <font>
      <b val="true"/>
      <sz val="8"/>
      <color rgb="FF993366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sz val="11"/>
      <color rgb="FFFF0000"/>
      <name val="Calibri"/>
      <family val="2"/>
      <charset val="204"/>
    </font>
    <font>
      <sz val="8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b val="true"/>
      <sz val="11"/>
      <color rgb="FF993366"/>
      <name val="Calibri"/>
      <family val="2"/>
      <charset val="204"/>
    </font>
    <font>
      <sz val="11"/>
      <color rgb="FF7030A0"/>
      <name val="Calibri"/>
      <family val="2"/>
      <charset val="204"/>
    </font>
    <font>
      <sz val="9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3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5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1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22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23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23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7030A0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29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D88" activeCellId="0" sqref="D88"/>
    </sheetView>
  </sheetViews>
  <sheetFormatPr defaultRowHeight="13.8"/>
  <cols>
    <col collapsed="false" hidden="false" max="1" min="1" style="1" width="6.51530612244898"/>
    <col collapsed="false" hidden="false" max="2" min="2" style="2" width="40.8571428571429"/>
    <col collapsed="false" hidden="false" max="8" min="3" style="3" width="14.219387755102"/>
    <col collapsed="false" hidden="false" max="9" min="9" style="4" width="43.1989795918367"/>
    <col collapsed="false" hidden="false" max="1025" min="10" style="0" width="8.72959183673469"/>
  </cols>
  <sheetData>
    <row r="1" customFormat="false" ht="15.5" hidden="false" customHeight="false" outlineLevel="0" collapsed="false">
      <c r="B1" s="5" t="s">
        <v>0</v>
      </c>
      <c r="I1" s="0"/>
    </row>
    <row r="2" customFormat="false" ht="20.1" hidden="false" customHeight="true" outlineLevel="0" collapsed="false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9" t="s">
        <v>7</v>
      </c>
      <c r="H2" s="9" t="s">
        <v>6</v>
      </c>
      <c r="I2" s="0"/>
    </row>
    <row r="3" customFormat="false" ht="20.1" hidden="false" customHeight="true" outlineLevel="0" collapsed="false">
      <c r="A3" s="11"/>
      <c r="B3" s="12"/>
      <c r="C3" s="13"/>
      <c r="D3" s="14" t="s">
        <v>8</v>
      </c>
      <c r="E3" s="15"/>
      <c r="F3" s="13" t="s">
        <v>9</v>
      </c>
      <c r="G3" s="14" t="s">
        <v>8</v>
      </c>
      <c r="H3" s="14" t="s">
        <v>10</v>
      </c>
      <c r="I3" s="0"/>
    </row>
    <row r="4" customFormat="false" ht="15.5" hidden="false" customHeight="false" outlineLevel="0" collapsed="false">
      <c r="A4" s="16" t="n">
        <v>1</v>
      </c>
      <c r="B4" s="17" t="n">
        <v>2</v>
      </c>
      <c r="C4" s="18" t="n">
        <v>3</v>
      </c>
      <c r="D4" s="18" t="n">
        <v>4</v>
      </c>
      <c r="E4" s="19" t="n">
        <v>5</v>
      </c>
      <c r="F4" s="18" t="n">
        <v>6</v>
      </c>
      <c r="G4" s="20" t="n">
        <v>7</v>
      </c>
      <c r="H4" s="18" t="n">
        <v>8</v>
      </c>
      <c r="I4" s="0"/>
    </row>
    <row r="5" s="27" customFormat="true" ht="15.5" hidden="false" customHeight="false" outlineLevel="0" collapsed="false">
      <c r="A5" s="21"/>
      <c r="B5" s="22" t="s">
        <v>11</v>
      </c>
      <c r="C5" s="23"/>
      <c r="D5" s="23"/>
      <c r="E5" s="24"/>
      <c r="F5" s="23"/>
      <c r="G5" s="25"/>
      <c r="H5" s="23"/>
      <c r="I5" s="26"/>
    </row>
    <row r="6" s="34" customFormat="true" ht="15.5" hidden="false" customHeight="false" outlineLevel="0" collapsed="false">
      <c r="A6" s="28" t="n">
        <v>1</v>
      </c>
      <c r="B6" s="29" t="s">
        <v>12</v>
      </c>
      <c r="C6" s="30" t="n">
        <v>171108</v>
      </c>
      <c r="D6" s="30" t="n">
        <v>0</v>
      </c>
      <c r="E6" s="31" t="n">
        <f aca="false">C6-D6</f>
        <v>171108</v>
      </c>
      <c r="F6" s="30" t="n">
        <v>248653.84</v>
      </c>
      <c r="G6" s="32" t="n">
        <v>0</v>
      </c>
      <c r="H6" s="30" t="n">
        <f aca="false">F6-G6</f>
        <v>248653.84</v>
      </c>
      <c r="I6" s="33"/>
    </row>
    <row r="7" customFormat="false" ht="29" hidden="false" customHeight="false" outlineLevel="0" collapsed="false">
      <c r="A7" s="16" t="n">
        <v>2</v>
      </c>
      <c r="B7" s="35" t="s">
        <v>13</v>
      </c>
      <c r="C7" s="18" t="n">
        <v>2799968</v>
      </c>
      <c r="D7" s="18" t="n">
        <f aca="false">D9+D10+D11+D12+D13</f>
        <v>2554838.11</v>
      </c>
      <c r="E7" s="31" t="n">
        <f aca="false">C7-D7</f>
        <v>245129.89</v>
      </c>
      <c r="F7" s="18" t="n">
        <f aca="false">SUM(F9:F13)</f>
        <v>2825845.08</v>
      </c>
      <c r="G7" s="20" t="n">
        <f aca="false">SUM(G9:G13)</f>
        <v>2551838.11</v>
      </c>
      <c r="H7" s="18" t="n">
        <f aca="false">SUM(H9:H13)</f>
        <v>274006.97</v>
      </c>
      <c r="I7" s="0"/>
    </row>
    <row r="8" customFormat="false" ht="14" hidden="false" customHeight="false" outlineLevel="0" collapsed="false">
      <c r="A8" s="16"/>
      <c r="B8" s="36" t="s">
        <v>14</v>
      </c>
      <c r="C8" s="18"/>
      <c r="D8" s="18"/>
      <c r="E8" s="31"/>
      <c r="F8" s="18"/>
      <c r="G8" s="20"/>
      <c r="H8" s="18"/>
      <c r="I8" s="0"/>
    </row>
    <row r="9" customFormat="false" ht="14" hidden="false" customHeight="false" outlineLevel="0" collapsed="false">
      <c r="A9" s="37"/>
      <c r="B9" s="36" t="s">
        <v>15</v>
      </c>
      <c r="C9" s="18" t="n">
        <v>958604</v>
      </c>
      <c r="D9" s="18" t="n">
        <v>736018.68</v>
      </c>
      <c r="E9" s="31" t="n">
        <f aca="false">C9-D9</f>
        <v>222585.32</v>
      </c>
      <c r="F9" s="18" t="n">
        <f aca="false">F19</f>
        <v>880656.76</v>
      </c>
      <c r="G9" s="20" t="n">
        <v>736018.68</v>
      </c>
      <c r="H9" s="18" t="n">
        <f aca="false">F9-G9</f>
        <v>144638.08</v>
      </c>
      <c r="I9" s="0"/>
    </row>
    <row r="10" customFormat="false" ht="14" hidden="false" customHeight="false" outlineLevel="0" collapsed="false">
      <c r="A10" s="37"/>
      <c r="B10" s="36" t="s">
        <v>16</v>
      </c>
      <c r="C10" s="18" t="n">
        <v>924320</v>
      </c>
      <c r="D10" s="18" t="n">
        <v>894526.91</v>
      </c>
      <c r="E10" s="31" t="n">
        <f aca="false">C10-D10</f>
        <v>29793.09</v>
      </c>
      <c r="F10" s="18" t="n">
        <f aca="false">F31</f>
        <v>936301.28</v>
      </c>
      <c r="G10" s="20" t="n">
        <f aca="false">G31</f>
        <v>891526.91</v>
      </c>
      <c r="H10" s="18" t="n">
        <f aca="false">F10-G10</f>
        <v>44774.37</v>
      </c>
      <c r="I10" s="0"/>
    </row>
    <row r="11" customFormat="false" ht="14" hidden="false" customHeight="false" outlineLevel="0" collapsed="false">
      <c r="A11" s="37"/>
      <c r="B11" s="36" t="s">
        <v>17</v>
      </c>
      <c r="C11" s="18" t="n">
        <v>108624</v>
      </c>
      <c r="D11" s="18" t="n">
        <v>119696.91</v>
      </c>
      <c r="E11" s="31" t="n">
        <f aca="false">C11-D11</f>
        <v>-11072.91</v>
      </c>
      <c r="F11" s="18" t="n">
        <f aca="false">F58</f>
        <v>111401.36</v>
      </c>
      <c r="G11" s="20" t="n">
        <v>119696.91</v>
      </c>
      <c r="H11" s="18" t="n">
        <f aca="false">F11-G11</f>
        <v>-8295.55</v>
      </c>
      <c r="I11" s="0"/>
    </row>
    <row r="12" customFormat="false" ht="14" hidden="false" customHeight="false" outlineLevel="0" collapsed="false">
      <c r="A12" s="37"/>
      <c r="B12" s="36" t="s">
        <v>18</v>
      </c>
      <c r="C12" s="18" t="n">
        <v>102000</v>
      </c>
      <c r="D12" s="18" t="n">
        <v>0</v>
      </c>
      <c r="E12" s="31" t="n">
        <f aca="false">C12-D12</f>
        <v>102000</v>
      </c>
      <c r="F12" s="18" t="n">
        <f aca="false">F59</f>
        <v>167870.72</v>
      </c>
      <c r="G12" s="20" t="n">
        <v>0</v>
      </c>
      <c r="H12" s="18" t="n">
        <v>167870.72</v>
      </c>
      <c r="I12" s="0"/>
    </row>
    <row r="13" customFormat="false" ht="14" hidden="false" customHeight="false" outlineLevel="0" collapsed="false">
      <c r="A13" s="37"/>
      <c r="B13" s="36" t="s">
        <v>19</v>
      </c>
      <c r="C13" s="18" t="n">
        <v>706420</v>
      </c>
      <c r="D13" s="18" t="n">
        <v>804595.61</v>
      </c>
      <c r="E13" s="31" t="n">
        <f aca="false">C13-D13</f>
        <v>-98175.61</v>
      </c>
      <c r="F13" s="18" t="n">
        <f aca="false">F68</f>
        <v>729614.96</v>
      </c>
      <c r="G13" s="20" t="n">
        <v>804595.61</v>
      </c>
      <c r="H13" s="18" t="n">
        <f aca="false">F13-G13</f>
        <v>-74980.65</v>
      </c>
      <c r="I13" s="0"/>
    </row>
    <row r="14" customFormat="false" ht="29" hidden="false" customHeight="false" outlineLevel="0" collapsed="false">
      <c r="A14" s="16" t="n">
        <v>3</v>
      </c>
      <c r="B14" s="35" t="s">
        <v>20</v>
      </c>
      <c r="C14" s="18" t="n">
        <v>103000</v>
      </c>
      <c r="D14" s="18" t="n">
        <v>71188.17</v>
      </c>
      <c r="E14" s="31" t="n">
        <f aca="false">C14-D14</f>
        <v>31811.83</v>
      </c>
      <c r="F14" s="18" t="n">
        <f aca="false">F71</f>
        <v>82789.52</v>
      </c>
      <c r="G14" s="20" t="n">
        <f aca="false">G71</f>
        <v>74188.17</v>
      </c>
      <c r="H14" s="18" t="n">
        <f aca="false">F14-G14</f>
        <v>8601.35000000001</v>
      </c>
      <c r="I14" s="0"/>
    </row>
    <row r="15" customFormat="false" ht="14" hidden="false" customHeight="false" outlineLevel="0" collapsed="false">
      <c r="A15" s="16" t="n">
        <v>4</v>
      </c>
      <c r="B15" s="38" t="s">
        <v>21</v>
      </c>
      <c r="C15" s="18"/>
      <c r="D15" s="18" t="n">
        <v>15182</v>
      </c>
      <c r="E15" s="31" t="n">
        <v>15182</v>
      </c>
      <c r="F15" s="18"/>
      <c r="G15" s="20" t="n">
        <v>15182</v>
      </c>
      <c r="H15" s="18" t="n">
        <v>15182</v>
      </c>
      <c r="I15" s="0"/>
    </row>
    <row r="16" s="44" customFormat="true" ht="15.75" hidden="false" customHeight="true" outlineLevel="0" collapsed="false">
      <c r="A16" s="39" t="n">
        <v>5</v>
      </c>
      <c r="B16" s="40" t="s">
        <v>22</v>
      </c>
      <c r="C16" s="41" t="n">
        <f aca="false">SUM(C7+C14)</f>
        <v>2902968</v>
      </c>
      <c r="D16" s="41" t="n">
        <f aca="false">SUM(D7+D14+D15)</f>
        <v>2641208.28</v>
      </c>
      <c r="E16" s="31" t="n">
        <f aca="false">C16-D16</f>
        <v>261759.72</v>
      </c>
      <c r="F16" s="41" t="n">
        <f aca="false">SUM(F7+F14)</f>
        <v>2908634.6</v>
      </c>
      <c r="G16" s="42" t="n">
        <f aca="false">SUM(G7+G14+G15)</f>
        <v>2641208.28</v>
      </c>
      <c r="H16" s="41" t="n">
        <f aca="false">SUM(H7+H14)</f>
        <v>282608.32</v>
      </c>
      <c r="I16" s="43"/>
    </row>
    <row r="17" customFormat="false" ht="16.5" hidden="false" customHeight="true" outlineLevel="0" collapsed="false">
      <c r="A17" s="16"/>
      <c r="B17" s="45"/>
      <c r="C17" s="18"/>
      <c r="D17" s="18"/>
      <c r="E17" s="31"/>
      <c r="F17" s="18"/>
      <c r="G17" s="20"/>
      <c r="H17" s="18"/>
      <c r="I17" s="0"/>
    </row>
    <row r="18" customFormat="false" ht="15.5" hidden="false" customHeight="false" outlineLevel="0" collapsed="false">
      <c r="A18" s="16"/>
      <c r="B18" s="22" t="s">
        <v>23</v>
      </c>
      <c r="C18" s="18"/>
      <c r="D18" s="18"/>
      <c r="E18" s="31"/>
      <c r="F18" s="18"/>
      <c r="G18" s="20"/>
      <c r="H18" s="18"/>
      <c r="I18" s="0"/>
    </row>
    <row r="19" s="50" customFormat="true" ht="16.5" hidden="false" customHeight="false" outlineLevel="0" collapsed="false">
      <c r="A19" s="46" t="n">
        <v>5</v>
      </c>
      <c r="B19" s="47" t="s">
        <v>24</v>
      </c>
      <c r="C19" s="48" t="n">
        <f aca="false">SUM(C20:C30)</f>
        <v>958604</v>
      </c>
      <c r="D19" s="48" t="n">
        <f aca="false">SUM(D20:D30)</f>
        <v>736018.68</v>
      </c>
      <c r="E19" s="31" t="n">
        <f aca="false">C19-D19</f>
        <v>222585.32</v>
      </c>
      <c r="F19" s="48" t="n">
        <v>880656.76</v>
      </c>
      <c r="G19" s="49" t="n">
        <v>736018.68</v>
      </c>
      <c r="H19" s="48" t="n">
        <f aca="false">F19-G19</f>
        <v>144638.08</v>
      </c>
      <c r="I19" s="26"/>
    </row>
    <row r="20" customFormat="false" ht="27" hidden="false" customHeight="true" outlineLevel="0" collapsed="false">
      <c r="A20" s="16"/>
      <c r="B20" s="36" t="s">
        <v>25</v>
      </c>
      <c r="C20" s="18" t="n">
        <v>414788</v>
      </c>
      <c r="D20" s="18" t="n">
        <f aca="false">160101.61+108196.4</f>
        <v>268298.01</v>
      </c>
      <c r="E20" s="31" t="n">
        <f aca="false">C20-D20</f>
        <v>146489.99</v>
      </c>
      <c r="F20" s="18"/>
      <c r="G20" s="20"/>
      <c r="H20" s="18"/>
      <c r="I20" s="51" t="s">
        <v>26</v>
      </c>
    </row>
    <row r="21" customFormat="false" ht="24" hidden="false" customHeight="true" outlineLevel="0" collapsed="false">
      <c r="A21" s="16"/>
      <c r="B21" s="36" t="s">
        <v>27</v>
      </c>
      <c r="C21" s="18" t="n">
        <v>231024</v>
      </c>
      <c r="D21" s="18" t="n">
        <v>233096.65</v>
      </c>
      <c r="E21" s="31" t="n">
        <f aca="false">C21-D21</f>
        <v>-2072.64999999999</v>
      </c>
      <c r="F21" s="18"/>
      <c r="G21" s="20"/>
      <c r="H21" s="18"/>
      <c r="I21" s="51" t="s">
        <v>28</v>
      </c>
    </row>
    <row r="22" customFormat="false" ht="14" hidden="false" customHeight="false" outlineLevel="0" collapsed="false">
      <c r="A22" s="16"/>
      <c r="B22" s="36" t="s">
        <v>29</v>
      </c>
      <c r="C22" s="18" t="n">
        <v>0</v>
      </c>
      <c r="D22" s="18" t="n">
        <v>0</v>
      </c>
      <c r="E22" s="31" t="n">
        <f aca="false">C22-D22</f>
        <v>0</v>
      </c>
      <c r="F22" s="18"/>
      <c r="G22" s="20"/>
      <c r="H22" s="18"/>
      <c r="I22" s="0"/>
    </row>
    <row r="23" customFormat="false" ht="14" hidden="false" customHeight="false" outlineLevel="0" collapsed="false">
      <c r="A23" s="16"/>
      <c r="B23" s="36" t="s">
        <v>30</v>
      </c>
      <c r="C23" s="18" t="n">
        <v>10000</v>
      </c>
      <c r="D23" s="18" t="n">
        <v>4489.9</v>
      </c>
      <c r="E23" s="31" t="n">
        <f aca="false">C23-D23</f>
        <v>5510.1</v>
      </c>
      <c r="F23" s="18"/>
      <c r="G23" s="20"/>
      <c r="H23" s="18"/>
      <c r="I23" s="51" t="s">
        <v>31</v>
      </c>
    </row>
    <row r="24" customFormat="false" ht="14" hidden="false" customHeight="false" outlineLevel="0" collapsed="false">
      <c r="A24" s="16"/>
      <c r="B24" s="36" t="s">
        <v>32</v>
      </c>
      <c r="C24" s="18" t="n">
        <v>12000</v>
      </c>
      <c r="D24" s="18" t="n">
        <v>9715.08</v>
      </c>
      <c r="E24" s="31" t="n">
        <f aca="false">C24-D24</f>
        <v>2284.92</v>
      </c>
      <c r="F24" s="18"/>
      <c r="G24" s="20"/>
      <c r="H24" s="18"/>
      <c r="I24" s="51" t="s">
        <v>33</v>
      </c>
    </row>
    <row r="25" customFormat="false" ht="48.75" hidden="false" customHeight="true" outlineLevel="0" collapsed="false">
      <c r="A25" s="16"/>
      <c r="B25" s="36" t="s">
        <v>34</v>
      </c>
      <c r="C25" s="18" t="n">
        <v>35000</v>
      </c>
      <c r="D25" s="18" t="n">
        <v>4000</v>
      </c>
      <c r="E25" s="31" t="n">
        <f aca="false">C25-D25</f>
        <v>31000</v>
      </c>
      <c r="F25" s="18"/>
      <c r="G25" s="20"/>
      <c r="H25" s="18"/>
      <c r="I25" s="51" t="s">
        <v>35</v>
      </c>
    </row>
    <row r="26" customFormat="false" ht="38" hidden="false" customHeight="false" outlineLevel="0" collapsed="false">
      <c r="A26" s="16"/>
      <c r="B26" s="36" t="s">
        <v>36</v>
      </c>
      <c r="C26" s="18" t="n">
        <v>23232</v>
      </c>
      <c r="D26" s="18" t="n">
        <v>13611.2</v>
      </c>
      <c r="E26" s="31" t="n">
        <f aca="false">C26-D26</f>
        <v>9620.8</v>
      </c>
      <c r="F26" s="18"/>
      <c r="G26" s="20"/>
      <c r="H26" s="18"/>
      <c r="I26" s="51" t="s">
        <v>37</v>
      </c>
    </row>
    <row r="27" customFormat="false" ht="15.75" hidden="false" customHeight="true" outlineLevel="0" collapsed="false">
      <c r="A27" s="16"/>
      <c r="B27" s="36" t="s">
        <v>38</v>
      </c>
      <c r="C27" s="18" t="n">
        <v>1200</v>
      </c>
      <c r="D27" s="18" t="n">
        <v>1200</v>
      </c>
      <c r="E27" s="31" t="n">
        <f aca="false">C27-D27</f>
        <v>0</v>
      </c>
      <c r="F27" s="18"/>
      <c r="G27" s="20"/>
      <c r="H27" s="18"/>
      <c r="I27" s="0"/>
    </row>
    <row r="28" customFormat="false" ht="33" hidden="false" customHeight="true" outlineLevel="0" collapsed="false">
      <c r="A28" s="16"/>
      <c r="B28" s="36" t="s">
        <v>39</v>
      </c>
      <c r="C28" s="18" t="n">
        <v>8000</v>
      </c>
      <c r="D28" s="18" t="n">
        <v>0</v>
      </c>
      <c r="E28" s="31" t="n">
        <f aca="false">C28-D28</f>
        <v>8000</v>
      </c>
      <c r="F28" s="18"/>
      <c r="G28" s="20"/>
      <c r="H28" s="18"/>
      <c r="I28" s="51" t="s">
        <v>40</v>
      </c>
    </row>
    <row r="29" customFormat="false" ht="14" hidden="false" customHeight="false" outlineLevel="0" collapsed="false">
      <c r="A29" s="16"/>
      <c r="B29" s="36" t="s">
        <v>41</v>
      </c>
      <c r="C29" s="18" t="n">
        <v>10000</v>
      </c>
      <c r="D29" s="18" t="n">
        <v>2379.95</v>
      </c>
      <c r="E29" s="31" t="n">
        <f aca="false">C29-D29</f>
        <v>7620.05</v>
      </c>
      <c r="F29" s="18"/>
      <c r="G29" s="20"/>
      <c r="H29" s="18"/>
      <c r="I29" s="51" t="s">
        <v>42</v>
      </c>
    </row>
    <row r="30" customFormat="false" ht="25.5" hidden="false" customHeight="true" outlineLevel="0" collapsed="false">
      <c r="A30" s="16"/>
      <c r="B30" s="36" t="s">
        <v>43</v>
      </c>
      <c r="C30" s="18" t="n">
        <v>213360</v>
      </c>
      <c r="D30" s="18" t="n">
        <v>199227.89</v>
      </c>
      <c r="E30" s="31" t="n">
        <f aca="false">C30-D30</f>
        <v>14132.11</v>
      </c>
      <c r="F30" s="18"/>
      <c r="G30" s="20"/>
      <c r="H30" s="18"/>
      <c r="I30" s="51" t="s">
        <v>44</v>
      </c>
    </row>
    <row r="31" s="50" customFormat="true" ht="45.75" hidden="false" customHeight="true" outlineLevel="0" collapsed="false">
      <c r="A31" s="46" t="n">
        <v>6</v>
      </c>
      <c r="B31" s="47" t="s">
        <v>45</v>
      </c>
      <c r="C31" s="48" t="n">
        <f aca="false">SUM(C32:C57)</f>
        <v>924320</v>
      </c>
      <c r="D31" s="48" t="n">
        <f aca="false">SUM(D32:D57)</f>
        <v>891526.91</v>
      </c>
      <c r="E31" s="31" t="n">
        <f aca="false">C31-D31</f>
        <v>32793.09</v>
      </c>
      <c r="F31" s="48" t="n">
        <v>936301.28</v>
      </c>
      <c r="G31" s="25" t="n">
        <v>891526.91</v>
      </c>
      <c r="H31" s="48" t="n">
        <f aca="false">F31-G31</f>
        <v>44774.37</v>
      </c>
      <c r="I31" s="26"/>
    </row>
    <row r="32" customFormat="false" ht="18.75" hidden="false" customHeight="true" outlineLevel="0" collapsed="false">
      <c r="A32" s="16"/>
      <c r="B32" s="36" t="s">
        <v>46</v>
      </c>
      <c r="C32" s="18" t="n">
        <v>99708</v>
      </c>
      <c r="D32" s="18" t="n">
        <v>99008.02</v>
      </c>
      <c r="E32" s="31" t="n">
        <f aca="false">C32-D32</f>
        <v>699.979999999996</v>
      </c>
      <c r="F32" s="18"/>
      <c r="G32" s="20"/>
      <c r="H32" s="18"/>
      <c r="I32" s="51" t="s">
        <v>47</v>
      </c>
    </row>
    <row r="33" customFormat="false" ht="27" hidden="false" customHeight="true" outlineLevel="0" collapsed="false">
      <c r="A33" s="16"/>
      <c r="B33" s="36" t="s">
        <v>48</v>
      </c>
      <c r="C33" s="18" t="n">
        <v>124648</v>
      </c>
      <c r="D33" s="18" t="n">
        <v>124407</v>
      </c>
      <c r="E33" s="31" t="n">
        <f aca="false">C33-D33</f>
        <v>241</v>
      </c>
      <c r="F33" s="18"/>
      <c r="G33" s="20"/>
      <c r="H33" s="18"/>
      <c r="I33" s="51" t="s">
        <v>49</v>
      </c>
    </row>
    <row r="34" customFormat="false" ht="26.25" hidden="false" customHeight="true" outlineLevel="0" collapsed="false">
      <c r="A34" s="16"/>
      <c r="B34" s="36" t="s">
        <v>50</v>
      </c>
      <c r="C34" s="18" t="n">
        <v>179076</v>
      </c>
      <c r="D34" s="18" t="n">
        <v>164479.15</v>
      </c>
      <c r="E34" s="31" t="n">
        <f aca="false">C34-D34</f>
        <v>14596.85</v>
      </c>
      <c r="F34" s="18"/>
      <c r="G34" s="20"/>
      <c r="H34" s="18"/>
      <c r="I34" s="51" t="s">
        <v>51</v>
      </c>
    </row>
    <row r="35" customFormat="false" ht="25.5" hidden="false" customHeight="true" outlineLevel="0" collapsed="false">
      <c r="A35" s="16"/>
      <c r="B35" s="36" t="s">
        <v>52</v>
      </c>
      <c r="C35" s="18" t="n">
        <v>124648</v>
      </c>
      <c r="D35" s="18" t="n">
        <v>135023.11</v>
      </c>
      <c r="E35" s="31" t="n">
        <f aca="false">C35-D35</f>
        <v>-10375.11</v>
      </c>
      <c r="F35" s="18"/>
      <c r="G35" s="20"/>
      <c r="H35" s="18"/>
      <c r="I35" s="51" t="s">
        <v>49</v>
      </c>
    </row>
    <row r="36" customFormat="false" ht="26" hidden="false" customHeight="false" outlineLevel="0" collapsed="false">
      <c r="A36" s="16"/>
      <c r="B36" s="36" t="s">
        <v>53</v>
      </c>
      <c r="C36" s="18" t="n">
        <v>36000</v>
      </c>
      <c r="D36" s="18" t="n">
        <v>30050</v>
      </c>
      <c r="E36" s="31" t="n">
        <f aca="false">C36-D36</f>
        <v>5950</v>
      </c>
      <c r="F36" s="18"/>
      <c r="G36" s="20"/>
      <c r="H36" s="18"/>
      <c r="I36" s="51" t="s">
        <v>54</v>
      </c>
    </row>
    <row r="37" customFormat="false" ht="14" hidden="false" customHeight="false" outlineLevel="0" collapsed="false">
      <c r="A37" s="16"/>
      <c r="B37" s="36" t="s">
        <v>55</v>
      </c>
      <c r="C37" s="18" t="n">
        <v>14000</v>
      </c>
      <c r="D37" s="18" t="n">
        <v>4762</v>
      </c>
      <c r="E37" s="31" t="n">
        <f aca="false">C37-D37</f>
        <v>9238</v>
      </c>
      <c r="F37" s="18"/>
      <c r="G37" s="20"/>
      <c r="H37" s="18"/>
      <c r="I37" s="51" t="s">
        <v>56</v>
      </c>
    </row>
    <row r="38" customFormat="false" ht="14" hidden="false" customHeight="false" outlineLevel="0" collapsed="false">
      <c r="A38" s="16"/>
      <c r="B38" s="36" t="s">
        <v>57</v>
      </c>
      <c r="C38" s="18" t="n">
        <v>8000</v>
      </c>
      <c r="D38" s="18" t="n">
        <v>544.26</v>
      </c>
      <c r="E38" s="31" t="n">
        <f aca="false">C38-D38</f>
        <v>7455.74</v>
      </c>
      <c r="F38" s="18"/>
      <c r="G38" s="20"/>
      <c r="H38" s="18"/>
      <c r="I38" s="51" t="s">
        <v>58</v>
      </c>
    </row>
    <row r="39" customFormat="false" ht="14" hidden="false" customHeight="false" outlineLevel="0" collapsed="false">
      <c r="A39" s="16"/>
      <c r="B39" s="36" t="s">
        <v>59</v>
      </c>
      <c r="C39" s="18" t="n">
        <v>7000</v>
      </c>
      <c r="D39" s="18" t="n">
        <v>2243.45</v>
      </c>
      <c r="E39" s="31" t="n">
        <f aca="false">C39-D39</f>
        <v>4756.55</v>
      </c>
      <c r="F39" s="18"/>
      <c r="G39" s="20"/>
      <c r="H39" s="18"/>
      <c r="I39" s="51" t="s">
        <v>60</v>
      </c>
    </row>
    <row r="40" customFormat="false" ht="26.25" hidden="false" customHeight="true" outlineLevel="0" collapsed="false">
      <c r="A40" s="16"/>
      <c r="B40" s="36" t="s">
        <v>61</v>
      </c>
      <c r="C40" s="18" t="n">
        <v>11000</v>
      </c>
      <c r="D40" s="18" t="n">
        <v>6183.22</v>
      </c>
      <c r="E40" s="31" t="n">
        <f aca="false">C40-D40</f>
        <v>4816.78</v>
      </c>
      <c r="F40" s="18"/>
      <c r="G40" s="20"/>
      <c r="H40" s="18"/>
      <c r="I40" s="51" t="s">
        <v>62</v>
      </c>
    </row>
    <row r="41" customFormat="false" ht="14" hidden="false" customHeight="false" outlineLevel="0" collapsed="false">
      <c r="A41" s="16"/>
      <c r="B41" s="36" t="s">
        <v>63</v>
      </c>
      <c r="C41" s="18"/>
      <c r="D41" s="18"/>
      <c r="E41" s="31" t="n">
        <f aca="false">C41-D41</f>
        <v>0</v>
      </c>
      <c r="F41" s="18"/>
      <c r="G41" s="20"/>
      <c r="H41" s="18"/>
      <c r="I41" s="0"/>
    </row>
    <row r="42" customFormat="false" ht="14" hidden="false" customHeight="false" outlineLevel="0" collapsed="false">
      <c r="A42" s="16"/>
      <c r="B42" s="36" t="s">
        <v>64</v>
      </c>
      <c r="C42" s="18" t="n">
        <v>7940</v>
      </c>
      <c r="D42" s="18" t="n">
        <v>0</v>
      </c>
      <c r="E42" s="31" t="n">
        <f aca="false">C42-D42</f>
        <v>7940</v>
      </c>
      <c r="F42" s="18"/>
      <c r="G42" s="20"/>
      <c r="H42" s="18"/>
      <c r="I42" s="51" t="s">
        <v>65</v>
      </c>
    </row>
    <row r="43" customFormat="false" ht="27" hidden="false" customHeight="true" outlineLevel="0" collapsed="false">
      <c r="A43" s="16"/>
      <c r="B43" s="36" t="s">
        <v>66</v>
      </c>
      <c r="C43" s="18" t="n">
        <v>0</v>
      </c>
      <c r="D43" s="18" t="n">
        <v>78086.8</v>
      </c>
      <c r="E43" s="31" t="n">
        <f aca="false">C43-D43</f>
        <v>-78086.8</v>
      </c>
      <c r="F43" s="18"/>
      <c r="G43" s="20"/>
      <c r="H43" s="18"/>
      <c r="I43" s="51" t="s">
        <v>67</v>
      </c>
    </row>
    <row r="44" customFormat="false" ht="15.5" hidden="false" customHeight="false" outlineLevel="0" collapsed="false">
      <c r="A44" s="16"/>
      <c r="B44" s="35" t="s">
        <v>68</v>
      </c>
      <c r="C44" s="18"/>
      <c r="D44" s="18"/>
      <c r="E44" s="31" t="n">
        <f aca="false">C44-D44</f>
        <v>0</v>
      </c>
      <c r="F44" s="18"/>
      <c r="G44" s="20"/>
      <c r="H44" s="18"/>
      <c r="I44" s="0"/>
    </row>
    <row r="45" customFormat="false" ht="15.5" hidden="false" customHeight="false" outlineLevel="0" collapsed="false">
      <c r="A45" s="16"/>
      <c r="B45" s="45" t="s">
        <v>69</v>
      </c>
      <c r="C45" s="18"/>
      <c r="D45" s="18"/>
      <c r="E45" s="31" t="n">
        <f aca="false">C45-D45</f>
        <v>0</v>
      </c>
      <c r="F45" s="18"/>
      <c r="G45" s="20"/>
      <c r="H45" s="18"/>
      <c r="I45" s="0"/>
    </row>
    <row r="46" customFormat="false" ht="38.25" hidden="false" customHeight="true" outlineLevel="0" collapsed="false">
      <c r="A46" s="16"/>
      <c r="B46" s="36" t="s">
        <v>70</v>
      </c>
      <c r="C46" s="18" t="n">
        <v>75000</v>
      </c>
      <c r="D46" s="18" t="n">
        <v>10500</v>
      </c>
      <c r="E46" s="31" t="n">
        <f aca="false">C46-D46</f>
        <v>64500</v>
      </c>
      <c r="F46" s="18"/>
      <c r="G46" s="20"/>
      <c r="H46" s="18"/>
      <c r="I46" s="51" t="s">
        <v>71</v>
      </c>
    </row>
    <row r="47" customFormat="false" ht="30.5" hidden="false" customHeight="false" outlineLevel="0" collapsed="false">
      <c r="A47" s="16"/>
      <c r="B47" s="36" t="s">
        <v>72</v>
      </c>
      <c r="C47" s="18" t="n">
        <v>20000</v>
      </c>
      <c r="D47" s="18" t="n">
        <v>7800</v>
      </c>
      <c r="E47" s="31" t="n">
        <f aca="false">C47-D47</f>
        <v>12200</v>
      </c>
      <c r="F47" s="18"/>
      <c r="G47" s="20"/>
      <c r="H47" s="18"/>
      <c r="I47" s="51" t="s">
        <v>73</v>
      </c>
    </row>
    <row r="48" customFormat="false" ht="17.25" hidden="false" customHeight="true" outlineLevel="0" collapsed="false">
      <c r="A48" s="16"/>
      <c r="B48" s="36" t="s">
        <v>74</v>
      </c>
      <c r="C48" s="18" t="n">
        <v>11000</v>
      </c>
      <c r="D48" s="18" t="n">
        <v>0</v>
      </c>
      <c r="E48" s="31" t="n">
        <f aca="false">C48-D48</f>
        <v>11000</v>
      </c>
      <c r="F48" s="18"/>
      <c r="G48" s="20"/>
      <c r="H48" s="18"/>
      <c r="I48" s="51" t="s">
        <v>75</v>
      </c>
    </row>
    <row r="49" customFormat="false" ht="25.5" hidden="false" customHeight="true" outlineLevel="0" collapsed="false">
      <c r="A49" s="16"/>
      <c r="B49" s="36" t="s">
        <v>76</v>
      </c>
      <c r="C49" s="18" t="n">
        <v>66000</v>
      </c>
      <c r="D49" s="18" t="n">
        <v>66000</v>
      </c>
      <c r="E49" s="31" t="n">
        <f aca="false">C49-D49</f>
        <v>0</v>
      </c>
      <c r="F49" s="18"/>
      <c r="G49" s="20"/>
      <c r="H49" s="18"/>
      <c r="I49" s="51" t="s">
        <v>77</v>
      </c>
    </row>
    <row r="50" customFormat="false" ht="26" hidden="false" customHeight="false" outlineLevel="0" collapsed="false">
      <c r="A50" s="16"/>
      <c r="B50" s="36" t="s">
        <v>78</v>
      </c>
      <c r="C50" s="18" t="n">
        <v>48000</v>
      </c>
      <c r="D50" s="18" t="n">
        <v>48000</v>
      </c>
      <c r="E50" s="31" t="n">
        <f aca="false">C50-D50</f>
        <v>0</v>
      </c>
      <c r="F50" s="18"/>
      <c r="G50" s="20"/>
      <c r="H50" s="18"/>
      <c r="I50" s="51" t="s">
        <v>77</v>
      </c>
    </row>
    <row r="51" customFormat="false" ht="26" hidden="false" customHeight="false" outlineLevel="0" collapsed="false">
      <c r="A51" s="16"/>
      <c r="B51" s="36" t="s">
        <v>79</v>
      </c>
      <c r="C51" s="18" t="n">
        <v>7500</v>
      </c>
      <c r="D51" s="18" t="n">
        <v>0</v>
      </c>
      <c r="E51" s="31" t="n">
        <f aca="false">C51-D51</f>
        <v>7500</v>
      </c>
      <c r="F51" s="18"/>
      <c r="G51" s="20"/>
      <c r="H51" s="18"/>
      <c r="I51" s="51" t="s">
        <v>80</v>
      </c>
    </row>
    <row r="52" customFormat="false" ht="27" hidden="false" customHeight="true" outlineLevel="0" collapsed="false">
      <c r="A52" s="16"/>
      <c r="B52" s="36" t="s">
        <v>81</v>
      </c>
      <c r="C52" s="18" t="n">
        <v>22800</v>
      </c>
      <c r="D52" s="18" t="n">
        <v>25800</v>
      </c>
      <c r="E52" s="31" t="n">
        <f aca="false">C52-D52</f>
        <v>-3000</v>
      </c>
      <c r="F52" s="18"/>
      <c r="G52" s="20"/>
      <c r="H52" s="18"/>
      <c r="I52" s="51" t="s">
        <v>82</v>
      </c>
    </row>
    <row r="53" s="56" customFormat="true" ht="27.75" hidden="false" customHeight="true" outlineLevel="0" collapsed="false">
      <c r="A53" s="52"/>
      <c r="B53" s="53" t="s">
        <v>83</v>
      </c>
      <c r="C53" s="54" t="n">
        <v>10000</v>
      </c>
      <c r="D53" s="54" t="n">
        <v>0</v>
      </c>
      <c r="E53" s="31" t="n">
        <f aca="false">C53-D53</f>
        <v>10000</v>
      </c>
      <c r="F53" s="54"/>
      <c r="G53" s="20"/>
      <c r="H53" s="54"/>
      <c r="I53" s="55" t="s">
        <v>84</v>
      </c>
    </row>
    <row r="54" customFormat="false" ht="14" hidden="false" customHeight="false" outlineLevel="0" collapsed="false">
      <c r="A54" s="16"/>
      <c r="B54" s="36" t="s">
        <v>85</v>
      </c>
      <c r="C54" s="18" t="n">
        <v>15000</v>
      </c>
      <c r="D54" s="18" t="n">
        <v>0</v>
      </c>
      <c r="E54" s="31" t="n">
        <f aca="false">C54-D54</f>
        <v>15000</v>
      </c>
      <c r="F54" s="18"/>
      <c r="G54" s="20"/>
      <c r="H54" s="18"/>
      <c r="I54" s="51" t="s">
        <v>86</v>
      </c>
    </row>
    <row r="55" s="57" customFormat="true" ht="20.25" hidden="false" customHeight="true" outlineLevel="0" collapsed="false">
      <c r="A55" s="52"/>
      <c r="B55" s="53" t="s">
        <v>87</v>
      </c>
      <c r="C55" s="54" t="n">
        <v>7000</v>
      </c>
      <c r="D55" s="54" t="n">
        <v>437.5</v>
      </c>
      <c r="E55" s="31" t="n">
        <f aca="false">C55-D55</f>
        <v>6562.5</v>
      </c>
      <c r="F55" s="54"/>
      <c r="G55" s="20"/>
      <c r="H55" s="54"/>
      <c r="I55" s="55" t="s">
        <v>88</v>
      </c>
    </row>
    <row r="56" customFormat="false" ht="15.75" hidden="false" customHeight="true" outlineLevel="0" collapsed="false">
      <c r="A56" s="16"/>
      <c r="B56" s="36" t="s">
        <v>89</v>
      </c>
      <c r="C56" s="18" t="n">
        <v>0</v>
      </c>
      <c r="D56" s="18" t="n">
        <v>88202.4</v>
      </c>
      <c r="E56" s="31" t="n">
        <f aca="false">C56-D56</f>
        <v>-88202.4</v>
      </c>
      <c r="F56" s="18"/>
      <c r="G56" s="20"/>
      <c r="H56" s="18"/>
      <c r="I56" s="51" t="s">
        <v>77</v>
      </c>
    </row>
    <row r="57" customFormat="false" ht="238.5" hidden="false" customHeight="true" outlineLevel="0" collapsed="false">
      <c r="A57" s="16"/>
      <c r="B57" s="58" t="s">
        <v>90</v>
      </c>
      <c r="C57" s="18" t="n">
        <v>30000</v>
      </c>
      <c r="D57" s="18" t="n">
        <v>0</v>
      </c>
      <c r="E57" s="31" t="n">
        <f aca="false">C57-D57</f>
        <v>30000</v>
      </c>
      <c r="F57" s="18"/>
      <c r="G57" s="20"/>
      <c r="H57" s="18"/>
      <c r="I57" s="59" t="s">
        <v>91</v>
      </c>
    </row>
    <row r="58" customFormat="false" ht="29.25" hidden="false" customHeight="true" outlineLevel="0" collapsed="false">
      <c r="A58" s="21" t="n">
        <v>7</v>
      </c>
      <c r="B58" s="35" t="s">
        <v>92</v>
      </c>
      <c r="C58" s="23" t="n">
        <v>108624</v>
      </c>
      <c r="D58" s="23" t="n">
        <f aca="false">106339.44+5000+8357.47</f>
        <v>119696.91</v>
      </c>
      <c r="E58" s="60" t="n">
        <f aca="false">C58-D58</f>
        <v>-11072.91</v>
      </c>
      <c r="F58" s="23" t="n">
        <v>111401.36</v>
      </c>
      <c r="G58" s="25" t="n">
        <f aca="false">D58</f>
        <v>119696.91</v>
      </c>
      <c r="H58" s="23" t="n">
        <f aca="false">F58-G58</f>
        <v>-8295.55</v>
      </c>
      <c r="I58" s="51" t="s">
        <v>93</v>
      </c>
    </row>
    <row r="59" s="50" customFormat="true" ht="18.75" hidden="false" customHeight="true" outlineLevel="0" collapsed="false">
      <c r="A59" s="46" t="n">
        <v>8</v>
      </c>
      <c r="B59" s="47" t="s">
        <v>94</v>
      </c>
      <c r="C59" s="48" t="n">
        <f aca="false">SUM(C60:C67)</f>
        <v>102000</v>
      </c>
      <c r="D59" s="48" t="n">
        <f aca="false">SUM(D60:D67)</f>
        <v>0</v>
      </c>
      <c r="E59" s="31" t="n">
        <f aca="false">C59-D59</f>
        <v>102000</v>
      </c>
      <c r="F59" s="48" t="n">
        <v>167870.72</v>
      </c>
      <c r="G59" s="20" t="n">
        <f aca="false">D59</f>
        <v>0</v>
      </c>
      <c r="H59" s="48" t="n">
        <v>167870.72</v>
      </c>
      <c r="I59" s="26"/>
    </row>
    <row r="60" customFormat="false" ht="14" hidden="false" customHeight="false" outlineLevel="0" collapsed="false">
      <c r="A60" s="16"/>
      <c r="B60" s="36" t="s">
        <v>95</v>
      </c>
      <c r="C60" s="18" t="n">
        <v>13000</v>
      </c>
      <c r="D60" s="18" t="n">
        <v>0</v>
      </c>
      <c r="E60" s="31" t="n">
        <f aca="false">C60-D60</f>
        <v>13000</v>
      </c>
      <c r="F60" s="18"/>
      <c r="G60" s="20"/>
      <c r="H60" s="18"/>
      <c r="I60" s="0"/>
    </row>
    <row r="61" customFormat="false" ht="26" hidden="false" customHeight="false" outlineLevel="0" collapsed="false">
      <c r="A61" s="16"/>
      <c r="B61" s="36" t="s">
        <v>96</v>
      </c>
      <c r="C61" s="18" t="n">
        <v>15000</v>
      </c>
      <c r="D61" s="18" t="n">
        <v>0</v>
      </c>
      <c r="E61" s="31" t="n">
        <f aca="false">C61-D61</f>
        <v>15000</v>
      </c>
      <c r="F61" s="18"/>
      <c r="G61" s="20"/>
      <c r="H61" s="18"/>
      <c r="I61" s="51" t="s">
        <v>97</v>
      </c>
    </row>
    <row r="62" customFormat="false" ht="50.25" hidden="false" customHeight="true" outlineLevel="0" collapsed="false">
      <c r="A62" s="16"/>
      <c r="B62" s="36" t="s">
        <v>98</v>
      </c>
      <c r="C62" s="18" t="n">
        <v>10000</v>
      </c>
      <c r="D62" s="18" t="n">
        <v>0</v>
      </c>
      <c r="E62" s="31" t="n">
        <f aca="false">C62-D62</f>
        <v>10000</v>
      </c>
      <c r="F62" s="18"/>
      <c r="G62" s="20"/>
      <c r="H62" s="18"/>
      <c r="I62" s="51" t="s">
        <v>99</v>
      </c>
    </row>
    <row r="63" customFormat="false" ht="38" hidden="false" customHeight="false" outlineLevel="0" collapsed="false">
      <c r="A63" s="16"/>
      <c r="B63" s="36" t="s">
        <v>100</v>
      </c>
      <c r="C63" s="18" t="n">
        <v>15000</v>
      </c>
      <c r="D63" s="18" t="n">
        <v>0</v>
      </c>
      <c r="E63" s="31" t="n">
        <f aca="false">C63-D63</f>
        <v>15000</v>
      </c>
      <c r="F63" s="18"/>
      <c r="G63" s="20"/>
      <c r="H63" s="18"/>
      <c r="I63" s="51" t="s">
        <v>101</v>
      </c>
    </row>
    <row r="64" customFormat="false" ht="43.5" hidden="false" customHeight="true" outlineLevel="0" collapsed="false">
      <c r="A64" s="16"/>
      <c r="B64" s="36" t="s">
        <v>102</v>
      </c>
      <c r="C64" s="18" t="n">
        <v>26000</v>
      </c>
      <c r="D64" s="18" t="n">
        <v>0</v>
      </c>
      <c r="E64" s="31" t="n">
        <f aca="false">C64-D64</f>
        <v>26000</v>
      </c>
      <c r="F64" s="18"/>
      <c r="G64" s="20"/>
      <c r="H64" s="18"/>
      <c r="I64" s="51" t="s">
        <v>103</v>
      </c>
    </row>
    <row r="65" customFormat="false" ht="92.25" hidden="false" customHeight="true" outlineLevel="0" collapsed="false">
      <c r="A65" s="16"/>
      <c r="B65" s="61" t="s">
        <v>104</v>
      </c>
      <c r="C65" s="18" t="n">
        <v>1000</v>
      </c>
      <c r="D65" s="18" t="n">
        <v>0</v>
      </c>
      <c r="E65" s="31" t="n">
        <f aca="false">C65-D65</f>
        <v>1000</v>
      </c>
      <c r="F65" s="18"/>
      <c r="G65" s="20"/>
      <c r="H65" s="18"/>
      <c r="I65" s="59" t="s">
        <v>105</v>
      </c>
    </row>
    <row r="66" customFormat="false" ht="42.75" hidden="false" customHeight="true" outlineLevel="0" collapsed="false">
      <c r="A66" s="16"/>
      <c r="B66" s="36" t="s">
        <v>106</v>
      </c>
      <c r="C66" s="18" t="n">
        <v>2000</v>
      </c>
      <c r="D66" s="18" t="n">
        <v>0</v>
      </c>
      <c r="E66" s="31" t="n">
        <f aca="false">C66-D66</f>
        <v>2000</v>
      </c>
      <c r="F66" s="18"/>
      <c r="G66" s="20"/>
      <c r="H66" s="18"/>
      <c r="I66" s="59" t="s">
        <v>107</v>
      </c>
    </row>
    <row r="67" customFormat="false" ht="27.75" hidden="false" customHeight="true" outlineLevel="0" collapsed="false">
      <c r="A67" s="16"/>
      <c r="B67" s="36" t="s">
        <v>108</v>
      </c>
      <c r="C67" s="18" t="n">
        <v>20000</v>
      </c>
      <c r="D67" s="18" t="n">
        <v>0</v>
      </c>
      <c r="E67" s="31" t="n">
        <f aca="false">C67-D67</f>
        <v>20000</v>
      </c>
      <c r="F67" s="18"/>
      <c r="G67" s="20"/>
      <c r="H67" s="18"/>
      <c r="I67" s="51" t="s">
        <v>109</v>
      </c>
    </row>
    <row r="68" customFormat="false" ht="27.75" hidden="false" customHeight="true" outlineLevel="0" collapsed="false">
      <c r="A68" s="21" t="n">
        <v>9</v>
      </c>
      <c r="B68" s="38" t="s">
        <v>110</v>
      </c>
      <c r="C68" s="23" t="n">
        <v>706420</v>
      </c>
      <c r="D68" s="23" t="n">
        <v>804595.61</v>
      </c>
      <c r="E68" s="60" t="n">
        <f aca="false">C68-D68</f>
        <v>-98175.61</v>
      </c>
      <c r="F68" s="23" t="n">
        <v>729614.96</v>
      </c>
      <c r="G68" s="25" t="n">
        <f aca="false">D68</f>
        <v>804595.61</v>
      </c>
      <c r="H68" s="23" t="n">
        <f aca="false">F68-G68</f>
        <v>-74980.65</v>
      </c>
      <c r="I68" s="51" t="s">
        <v>111</v>
      </c>
    </row>
    <row r="69" s="65" customFormat="true" ht="15.5" hidden="false" customHeight="false" outlineLevel="0" collapsed="false">
      <c r="A69" s="62" t="n">
        <v>10</v>
      </c>
      <c r="B69" s="63" t="s">
        <v>112</v>
      </c>
      <c r="C69" s="64" t="n">
        <f aca="false">C19+C31+C58+C59+C68</f>
        <v>2799968</v>
      </c>
      <c r="D69" s="64" t="n">
        <f aca="false">D19+D31+D58+D59+D68</f>
        <v>2551838.11</v>
      </c>
      <c r="E69" s="64" t="n">
        <f aca="false">E19+E31+E58+E59+E68</f>
        <v>248129.89</v>
      </c>
      <c r="F69" s="64" t="n">
        <f aca="false">F19+F31+F58+F59+F68</f>
        <v>2825845.08</v>
      </c>
      <c r="G69" s="64" t="n">
        <f aca="false">G19+G31+G58+G59+G68</f>
        <v>2551838.11</v>
      </c>
      <c r="H69" s="64" t="n">
        <f aca="false">H19+H31+H58+H59+H68</f>
        <v>274006.97</v>
      </c>
      <c r="I69" s="43"/>
    </row>
    <row r="70" customFormat="false" ht="13.8" hidden="false" customHeight="false" outlineLevel="0" collapsed="false">
      <c r="A70" s="62"/>
      <c r="B70" s="63"/>
      <c r="C70" s="64"/>
      <c r="D70" s="64"/>
      <c r="E70" s="31" t="n">
        <f aca="false">C70-D70</f>
        <v>0</v>
      </c>
      <c r="F70" s="64"/>
      <c r="G70" s="20" t="n">
        <f aca="false">D70</f>
        <v>0</v>
      </c>
      <c r="H70" s="64"/>
      <c r="I70" s="43"/>
    </row>
    <row r="71" s="50" customFormat="true" ht="16.5" hidden="false" customHeight="false" outlineLevel="0" collapsed="false">
      <c r="A71" s="46" t="n">
        <v>11</v>
      </c>
      <c r="B71" s="47" t="s">
        <v>113</v>
      </c>
      <c r="C71" s="48" t="n">
        <f aca="false">SUM(C72:C76)</f>
        <v>103000</v>
      </c>
      <c r="D71" s="48" t="n">
        <f aca="false">SUM(D72:D76)</f>
        <v>74188.17</v>
      </c>
      <c r="E71" s="31" t="n">
        <f aca="false">C71-D71</f>
        <v>28811.83</v>
      </c>
      <c r="F71" s="48" t="n">
        <v>82789.52</v>
      </c>
      <c r="G71" s="25" t="n">
        <v>74188.17</v>
      </c>
      <c r="H71" s="48" t="n">
        <f aca="false">F71-G71</f>
        <v>8601.35000000001</v>
      </c>
      <c r="I71" s="26"/>
    </row>
    <row r="72" customFormat="false" ht="14" hidden="false" customHeight="false" outlineLevel="0" collapsed="false">
      <c r="A72" s="16"/>
      <c r="B72" s="36" t="s">
        <v>114</v>
      </c>
      <c r="C72" s="18" t="n">
        <v>51000</v>
      </c>
      <c r="D72" s="18" t="n">
        <v>46385</v>
      </c>
      <c r="E72" s="31" t="n">
        <f aca="false">C72-D72</f>
        <v>4615</v>
      </c>
      <c r="F72" s="18"/>
      <c r="G72" s="20"/>
      <c r="H72" s="18"/>
      <c r="I72" s="0"/>
    </row>
    <row r="73" customFormat="false" ht="14" hidden="false" customHeight="false" outlineLevel="0" collapsed="false">
      <c r="A73" s="16"/>
      <c r="B73" s="36" t="s">
        <v>115</v>
      </c>
      <c r="C73" s="18" t="n">
        <v>50000</v>
      </c>
      <c r="D73" s="18" t="n">
        <v>21912.88</v>
      </c>
      <c r="E73" s="31" t="n">
        <f aca="false">C73-D73</f>
        <v>28087.12</v>
      </c>
      <c r="F73" s="18"/>
      <c r="G73" s="20"/>
      <c r="H73" s="18"/>
      <c r="I73" s="51" t="s">
        <v>116</v>
      </c>
    </row>
    <row r="74" customFormat="false" ht="14" hidden="false" customHeight="false" outlineLevel="0" collapsed="false">
      <c r="A74" s="16"/>
      <c r="B74" s="36" t="s">
        <v>117</v>
      </c>
      <c r="C74" s="18"/>
      <c r="D74" s="18"/>
      <c r="E74" s="31" t="n">
        <f aca="false">C74-D74</f>
        <v>0</v>
      </c>
      <c r="F74" s="18"/>
      <c r="G74" s="20"/>
      <c r="H74" s="18"/>
      <c r="I74" s="0"/>
    </row>
    <row r="75" customFormat="false" ht="14" hidden="false" customHeight="false" outlineLevel="0" collapsed="false">
      <c r="A75" s="16"/>
      <c r="B75" s="36" t="s">
        <v>118</v>
      </c>
      <c r="C75" s="18"/>
      <c r="D75" s="18" t="n">
        <v>2890.29</v>
      </c>
      <c r="E75" s="31" t="n">
        <f aca="false">C75-D75</f>
        <v>-2890.29</v>
      </c>
      <c r="F75" s="18"/>
      <c r="G75" s="20"/>
      <c r="H75" s="18"/>
      <c r="I75" s="0"/>
    </row>
    <row r="76" customFormat="false" ht="26" hidden="false" customHeight="false" outlineLevel="0" collapsed="false">
      <c r="A76" s="16"/>
      <c r="B76" s="36" t="s">
        <v>119</v>
      </c>
      <c r="C76" s="18" t="n">
        <v>2000</v>
      </c>
      <c r="D76" s="18" t="n">
        <v>3000</v>
      </c>
      <c r="E76" s="31" t="n">
        <f aca="false">C76-D76</f>
        <v>-1000</v>
      </c>
      <c r="F76" s="18"/>
      <c r="G76" s="20"/>
      <c r="H76" s="18"/>
      <c r="I76" s="66" t="s">
        <v>120</v>
      </c>
    </row>
    <row r="77" customFormat="false" ht="13.8" hidden="false" customHeight="false" outlineLevel="0" collapsed="false">
      <c r="A77" s="16"/>
      <c r="B77" s="35"/>
      <c r="C77" s="18"/>
      <c r="D77" s="18"/>
      <c r="E77" s="31" t="n">
        <f aca="false">C77-D77</f>
        <v>0</v>
      </c>
      <c r="F77" s="18"/>
      <c r="G77" s="20"/>
      <c r="H77" s="18"/>
      <c r="I77" s="0"/>
    </row>
    <row r="78" customFormat="false" ht="13.8" hidden="false" customHeight="false" outlineLevel="0" collapsed="false">
      <c r="A78" s="16"/>
      <c r="B78" s="35"/>
      <c r="C78" s="18"/>
      <c r="D78" s="18"/>
      <c r="E78" s="31" t="n">
        <f aca="false">C78-D78</f>
        <v>0</v>
      </c>
      <c r="F78" s="18"/>
      <c r="G78" s="20"/>
      <c r="H78" s="18"/>
      <c r="I78" s="0"/>
    </row>
    <row r="79" customFormat="false" ht="14" hidden="false" customHeight="false" outlineLevel="0" collapsed="false">
      <c r="A79" s="21" t="n">
        <v>12</v>
      </c>
      <c r="B79" s="38" t="s">
        <v>121</v>
      </c>
      <c r="C79" s="23"/>
      <c r="D79" s="23" t="n">
        <f aca="false">D80+D81+D82</f>
        <v>15182</v>
      </c>
      <c r="E79" s="60" t="n">
        <f aca="false">E80+E81+E82</f>
        <v>-15182</v>
      </c>
      <c r="F79" s="23"/>
      <c r="G79" s="25"/>
      <c r="H79" s="23"/>
      <c r="I79" s="0"/>
    </row>
    <row r="80" customFormat="false" ht="14" hidden="false" customHeight="false" outlineLevel="0" collapsed="false">
      <c r="A80" s="16"/>
      <c r="B80" s="36" t="s">
        <v>122</v>
      </c>
      <c r="C80" s="18"/>
      <c r="D80" s="18" t="n">
        <v>3962</v>
      </c>
      <c r="E80" s="31" t="n">
        <f aca="false">C80-D80</f>
        <v>-3962</v>
      </c>
      <c r="F80" s="18"/>
      <c r="G80" s="20"/>
      <c r="H80" s="18"/>
      <c r="I80" s="51" t="s">
        <v>123</v>
      </c>
    </row>
    <row r="81" customFormat="false" ht="26" hidden="false" customHeight="false" outlineLevel="0" collapsed="false">
      <c r="A81" s="16"/>
      <c r="B81" s="36" t="s">
        <v>124</v>
      </c>
      <c r="C81" s="18"/>
      <c r="D81" s="18" t="n">
        <v>5000</v>
      </c>
      <c r="E81" s="31" t="n">
        <f aca="false">C81-D81</f>
        <v>-5000</v>
      </c>
      <c r="F81" s="18"/>
      <c r="G81" s="20"/>
      <c r="H81" s="18"/>
      <c r="I81" s="51" t="s">
        <v>125</v>
      </c>
    </row>
    <row r="82" customFormat="false" ht="14" hidden="false" customHeight="false" outlineLevel="0" collapsed="false">
      <c r="A82" s="16"/>
      <c r="B82" s="36" t="s">
        <v>126</v>
      </c>
      <c r="C82" s="18"/>
      <c r="D82" s="18" t="n">
        <v>6220</v>
      </c>
      <c r="E82" s="31" t="n">
        <f aca="false">C82-D82</f>
        <v>-6220</v>
      </c>
      <c r="F82" s="18"/>
      <c r="G82" s="20"/>
      <c r="H82" s="18"/>
      <c r="I82" s="51" t="s">
        <v>127</v>
      </c>
    </row>
    <row r="83" s="44" customFormat="true" ht="16.5" hidden="false" customHeight="false" outlineLevel="0" collapsed="false">
      <c r="A83" s="39" t="n">
        <v>13</v>
      </c>
      <c r="B83" s="40" t="s">
        <v>128</v>
      </c>
      <c r="C83" s="41" t="n">
        <f aca="false">SUM(C69+C71)</f>
        <v>2902968</v>
      </c>
      <c r="D83" s="41" t="n">
        <f aca="false">SUM(D69+D71+D79)</f>
        <v>2641208.28</v>
      </c>
      <c r="E83" s="31" t="n">
        <f aca="false">C83-D83</f>
        <v>261759.72</v>
      </c>
      <c r="F83" s="41" t="n">
        <f aca="false">SUM(F69+F71)</f>
        <v>2908634.6</v>
      </c>
      <c r="G83" s="67" t="n">
        <f aca="false">D83</f>
        <v>2641208.28</v>
      </c>
      <c r="H83" s="41" t="n">
        <f aca="false">H69+H71</f>
        <v>282608.32</v>
      </c>
      <c r="I83" s="43"/>
    </row>
    <row r="84" customFormat="false" ht="15.5" hidden="false" customHeight="false" outlineLevel="0" collapsed="false">
      <c r="A84" s="16" t="n">
        <v>14</v>
      </c>
      <c r="B84" s="45" t="s">
        <v>129</v>
      </c>
      <c r="C84" s="18" t="n">
        <v>0</v>
      </c>
      <c r="D84" s="18" t="n">
        <v>0</v>
      </c>
      <c r="E84" s="31" t="n">
        <f aca="false">C84-D84</f>
        <v>0</v>
      </c>
      <c r="F84" s="18" t="n">
        <f aca="false">F16-F83</f>
        <v>0</v>
      </c>
      <c r="G84" s="20" t="n">
        <v>0</v>
      </c>
      <c r="H84" s="18" t="n">
        <v>0</v>
      </c>
    </row>
    <row r="85" customFormat="false" ht="15.5" hidden="false" customHeight="false" outlineLevel="0" collapsed="false">
      <c r="A85" s="16" t="n">
        <v>15</v>
      </c>
      <c r="B85" s="45" t="s">
        <v>130</v>
      </c>
      <c r="C85" s="18"/>
      <c r="D85" s="18"/>
      <c r="E85" s="31" t="n">
        <f aca="false">C85-D85</f>
        <v>0</v>
      </c>
      <c r="F85" s="18"/>
      <c r="G85" s="20" t="n">
        <f aca="false">D85</f>
        <v>0</v>
      </c>
      <c r="H85" s="18"/>
    </row>
    <row r="86" customFormat="false" ht="15.5" hidden="false" customHeight="false" outlineLevel="0" collapsed="false">
      <c r="A86" s="16"/>
      <c r="B86" s="45" t="s">
        <v>131</v>
      </c>
      <c r="C86" s="18"/>
      <c r="D86" s="18"/>
      <c r="E86" s="31" t="n">
        <f aca="false">C86-D86</f>
        <v>0</v>
      </c>
      <c r="F86" s="18"/>
      <c r="G86" s="20" t="n">
        <f aca="false">D86</f>
        <v>0</v>
      </c>
      <c r="H86" s="18"/>
    </row>
    <row r="87" customFormat="false" ht="13.8" hidden="false" customHeight="false" outlineLevel="0" collapsed="false">
      <c r="B87" s="0"/>
    </row>
    <row r="88" customFormat="false" ht="15.5" hidden="false" customHeight="false" outlineLevel="0" collapsed="false">
      <c r="B88" s="5" t="s">
        <v>132</v>
      </c>
    </row>
    <row r="89" customFormat="false" ht="15.5" hidden="false" customHeight="false" outlineLevel="0" collapsed="false">
      <c r="B89" s="5" t="s">
        <v>133</v>
      </c>
    </row>
    <row r="90" customFormat="false" ht="13.8" hidden="false" customHeight="false" outlineLevel="0" collapsed="false">
      <c r="B90" s="0"/>
    </row>
    <row r="91" customFormat="false" ht="15.5" hidden="false" customHeight="false" outlineLevel="0" collapsed="false">
      <c r="B91" s="4" t="s">
        <v>134</v>
      </c>
    </row>
    <row r="92" customFormat="false" ht="15.5" hidden="false" customHeight="false" outlineLevel="0" collapsed="false">
      <c r="B92" s="45" t="s">
        <v>135</v>
      </c>
      <c r="D92" s="3" t="s">
        <v>136</v>
      </c>
      <c r="F92" s="3" t="s">
        <v>137</v>
      </c>
    </row>
    <row r="93" customFormat="false" ht="15.5" hidden="false" customHeight="false" outlineLevel="0" collapsed="false">
      <c r="B93" s="45" t="s">
        <v>138</v>
      </c>
      <c r="E93" s="3" t="s">
        <v>139</v>
      </c>
      <c r="F93" s="3" t="s">
        <v>140</v>
      </c>
    </row>
    <row r="94" customFormat="false" ht="15.5" hidden="false" customHeight="false" outlineLevel="0" collapsed="false">
      <c r="B94" s="45" t="s">
        <v>141</v>
      </c>
    </row>
    <row r="95" customFormat="false" ht="18" hidden="false" customHeight="true" outlineLevel="0" collapsed="false">
      <c r="B95" s="45" t="s">
        <v>142</v>
      </c>
    </row>
    <row r="96" customFormat="false" ht="13.8" hidden="false" customHeight="false" outlineLevel="0" collapsed="false">
      <c r="B96" s="68"/>
    </row>
    <row r="97" customFormat="false" ht="45.75" hidden="false" customHeight="true" outlineLevel="0" collapsed="false">
      <c r="B97" s="69" t="s">
        <v>143</v>
      </c>
    </row>
    <row r="98" customFormat="false" ht="18.75" hidden="false" customHeight="true" outlineLevel="0" collapsed="false">
      <c r="B98" s="70"/>
    </row>
    <row r="99" customFormat="false" ht="13.8" hidden="false" customHeight="false" outlineLevel="0" collapsed="false">
      <c r="A99" s="71" t="s">
        <v>144</v>
      </c>
      <c r="B99" s="0"/>
    </row>
    <row r="100" customFormat="false" ht="14.25" hidden="false" customHeight="true" outlineLevel="0" collapsed="false">
      <c r="B100" s="70"/>
    </row>
    <row r="101" customFormat="false" ht="13.8" hidden="false" customHeight="false" outlineLevel="0" collapsed="false">
      <c r="B101" s="0"/>
    </row>
    <row r="102" customFormat="false" ht="16.5" hidden="false" customHeight="true" outlineLevel="0" collapsed="false">
      <c r="B102" s="70"/>
    </row>
    <row r="103" customFormat="false" ht="13.8" hidden="false" customHeight="false" outlineLevel="0" collapsed="false">
      <c r="B103" s="0"/>
    </row>
    <row r="104" customFormat="false" ht="13.8" hidden="false" customHeight="false" outlineLevel="0" collapsed="false">
      <c r="B104" s="0"/>
    </row>
    <row r="105" customFormat="false" ht="13.8" hidden="false" customHeight="false" outlineLevel="0" collapsed="false">
      <c r="B105" s="0"/>
    </row>
    <row r="106" customFormat="false" ht="13.8" hidden="false" customHeight="false" outlineLevel="0" collapsed="false">
      <c r="B106" s="0"/>
    </row>
    <row r="107" customFormat="false" ht="13.8" hidden="false" customHeight="false" outlineLevel="0" collapsed="false">
      <c r="B107" s="0"/>
    </row>
    <row r="108" customFormat="false" ht="13.8" hidden="false" customHeight="false" outlineLevel="0" collapsed="false">
      <c r="B108" s="0"/>
    </row>
    <row r="109" customFormat="false" ht="13.8" hidden="false" customHeight="false" outlineLevel="0" collapsed="false">
      <c r="B109" s="0"/>
    </row>
    <row r="110" customFormat="false" ht="13.8" hidden="false" customHeight="false" outlineLevel="0" collapsed="false">
      <c r="B110" s="0"/>
    </row>
    <row r="111" customFormat="false" ht="13.8" hidden="false" customHeight="false" outlineLevel="0" collapsed="false">
      <c r="B111" s="0"/>
    </row>
    <row r="112" customFormat="false" ht="13.8" hidden="false" customHeight="false" outlineLevel="0" collapsed="false">
      <c r="B112" s="0"/>
    </row>
    <row r="113" customFormat="false" ht="13.8" hidden="false" customHeight="false" outlineLevel="0" collapsed="false">
      <c r="B113" s="0"/>
    </row>
    <row r="114" customFormat="false" ht="15.5" hidden="false" customHeight="false" outlineLevel="0" collapsed="false">
      <c r="B114" s="5" t="s">
        <v>145</v>
      </c>
      <c r="C114" s="72" t="s">
        <v>146</v>
      </c>
      <c r="D114" s="72"/>
      <c r="E114" s="72"/>
      <c r="F114" s="72"/>
    </row>
    <row r="115" customFormat="false" ht="29" hidden="false" customHeight="false" outlineLevel="0" collapsed="false">
      <c r="B115" s="5" t="s">
        <v>147</v>
      </c>
      <c r="C115" s="73" t="n">
        <v>132.3</v>
      </c>
      <c r="D115" s="74"/>
      <c r="E115" s="74"/>
      <c r="F115" s="74"/>
    </row>
    <row r="116" customFormat="false" ht="13.8" hidden="false" customHeight="false" outlineLevel="0" collapsed="false">
      <c r="B116" s="0"/>
      <c r="C116" s="73" t="n">
        <v>107.8</v>
      </c>
      <c r="D116" s="74"/>
      <c r="E116" s="74"/>
      <c r="F116" s="74"/>
    </row>
    <row r="117" customFormat="false" ht="13.8" hidden="false" customHeight="false" outlineLevel="0" collapsed="false">
      <c r="B117" s="0"/>
      <c r="C117" s="73" t="n">
        <v>74.2</v>
      </c>
      <c r="D117" s="74"/>
      <c r="E117" s="74"/>
      <c r="F117" s="74"/>
    </row>
    <row r="118" customFormat="false" ht="13.8" hidden="false" customHeight="false" outlineLevel="0" collapsed="false">
      <c r="B118" s="0"/>
      <c r="C118" s="73" t="n">
        <v>121.7</v>
      </c>
      <c r="D118" s="74"/>
      <c r="E118" s="74"/>
      <c r="F118" s="74"/>
    </row>
    <row r="119" customFormat="false" ht="13.8" hidden="false" customHeight="false" outlineLevel="0" collapsed="false">
      <c r="B119" s="0"/>
      <c r="C119" s="73" t="n">
        <v>112.4</v>
      </c>
      <c r="D119" s="74"/>
      <c r="E119" s="74"/>
      <c r="F119" s="74"/>
    </row>
    <row r="120" customFormat="false" ht="13.8" hidden="false" customHeight="false" outlineLevel="0" collapsed="false">
      <c r="B120" s="0"/>
      <c r="C120" s="73" t="n">
        <v>135.7</v>
      </c>
      <c r="D120" s="74"/>
      <c r="E120" s="74"/>
      <c r="F120" s="74"/>
    </row>
    <row r="121" customFormat="false" ht="13.8" hidden="false" customHeight="false" outlineLevel="0" collapsed="false">
      <c r="B121" s="0"/>
      <c r="C121" s="73" t="n">
        <v>114.4</v>
      </c>
      <c r="D121" s="74"/>
      <c r="E121" s="74"/>
      <c r="F121" s="74"/>
    </row>
    <row r="122" customFormat="false" ht="13.8" hidden="false" customHeight="false" outlineLevel="0" collapsed="false">
      <c r="B122" s="0"/>
      <c r="C122" s="73" t="n">
        <v>81.3</v>
      </c>
      <c r="D122" s="74"/>
      <c r="E122" s="74"/>
      <c r="F122" s="74"/>
    </row>
    <row r="123" customFormat="false" ht="13.8" hidden="false" customHeight="false" outlineLevel="0" collapsed="false">
      <c r="B123" s="0"/>
      <c r="C123" s="73" t="n">
        <v>114</v>
      </c>
      <c r="D123" s="74"/>
      <c r="E123" s="74"/>
      <c r="F123" s="74"/>
    </row>
    <row r="124" customFormat="false" ht="13.8" hidden="false" customHeight="false" outlineLevel="0" collapsed="false">
      <c r="B124" s="0"/>
      <c r="C124" s="73" t="n">
        <v>137.2</v>
      </c>
      <c r="D124" s="74"/>
      <c r="E124" s="74"/>
      <c r="F124" s="74"/>
    </row>
    <row r="125" customFormat="false" ht="13.8" hidden="false" customHeight="false" outlineLevel="0" collapsed="false">
      <c r="B125" s="0"/>
      <c r="C125" s="18" t="n">
        <f aca="false">SUM(C115:C124)</f>
        <v>1131</v>
      </c>
      <c r="D125" s="75"/>
      <c r="E125" s="75"/>
      <c r="F125" s="75"/>
    </row>
    <row r="126" customFormat="false" ht="13.8" hidden="false" customHeight="false" outlineLevel="0" collapsed="false">
      <c r="B126" s="0"/>
    </row>
    <row r="127" customFormat="false" ht="13.8" hidden="false" customHeight="false" outlineLevel="0" collapsed="false">
      <c r="B127" s="0"/>
    </row>
    <row r="128" customFormat="false" ht="15.5" hidden="false" customHeight="false" outlineLevel="0" collapsed="false">
      <c r="B128" s="5" t="s">
        <v>132</v>
      </c>
      <c r="C128" s="18" t="n">
        <v>4897</v>
      </c>
      <c r="D128" s="75"/>
      <c r="E128" s="75"/>
      <c r="F128" s="75"/>
    </row>
    <row r="129" customFormat="false" ht="15.5" hidden="false" customHeight="false" outlineLevel="0" collapsed="false">
      <c r="B129" s="5" t="s">
        <v>133</v>
      </c>
      <c r="C129" s="18" t="n">
        <v>2232.5</v>
      </c>
      <c r="D129" s="75"/>
      <c r="E129" s="75"/>
      <c r="F129" s="75"/>
    </row>
  </sheetData>
  <printOptions headings="false" gridLines="false" gridLinesSet="true" horizontalCentered="false" verticalCentered="false"/>
  <pageMargins left="0.25" right="0.118055555555556" top="0.354166666666667" bottom="0.35416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LibreOffice/5.0.1.2$Windows_x86 LibreOffice_project/81898c9f5c0d43f3473ba111d7b351050be20261</Application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2014-11-27T06:48:41Z</dcterms:created>
  <dc:creator>Александр</dc:creator>
  <dc:language>ru-RU</dc:language>
  <cp:lastPrinted>2016-02-16T11:16:03Z</cp:lastPrinted>
  <dcterms:modified xsi:type="dcterms:W3CDTF">2016-02-16T15:46:16Z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*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